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le.sharepoint.com/Jaetut asiakirjat/2. Varsinainen toiminta/Kustannukset/Kustannukset-nettiin/2023/Sairauspäivärahakustannukset/"/>
    </mc:Choice>
  </mc:AlternateContent>
  <xr:revisionPtr revIDLastSave="96" documentId="8_{F81D1B03-A1FB-4871-A945-F0DFF47EC119}" xr6:coauthVersionLast="47" xr6:coauthVersionMax="47" xr10:uidLastSave="{2608AFB5-E94F-4081-877E-6143A3357891}"/>
  <bookViews>
    <workbookView xWindow="-96" yWindow="-96" windowWidth="23232" windowHeight="13992" xr2:uid="{A8504F00-EA19-4969-87F6-64C412F373D1}"/>
  </bookViews>
  <sheets>
    <sheet name="2020-2025" sheetId="16" r:id="rId1"/>
    <sheet name="2024 diagnooseittain" sheetId="1" r:id="rId2"/>
    <sheet name="2023 diagnooseittain" sheetId="2" r:id="rId3"/>
    <sheet name="2022 diagnooseittain" sheetId="3" r:id="rId4"/>
    <sheet name="2021 diagnooseittain" sheetId="4" r:id="rId5"/>
    <sheet name="2020 diagnooseittain 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4" i="4"/>
  <c r="F264" i="5"/>
  <c r="F262" i="5"/>
  <c r="F259" i="5"/>
  <c r="B12" i="2"/>
  <c r="B353" i="1"/>
  <c r="E357" i="1"/>
  <c r="D357" i="1"/>
  <c r="C357" i="1"/>
  <c r="B357" i="1"/>
  <c r="E356" i="1"/>
  <c r="D356" i="1"/>
  <c r="C356" i="1"/>
  <c r="B356" i="1"/>
  <c r="E355" i="1"/>
  <c r="D355" i="1"/>
  <c r="C355" i="1"/>
  <c r="B355" i="1"/>
  <c r="E354" i="1"/>
  <c r="D354" i="1"/>
  <c r="C354" i="1"/>
  <c r="B354" i="1"/>
  <c r="E353" i="1"/>
  <c r="D353" i="1"/>
  <c r="C353" i="1"/>
  <c r="B256" i="1"/>
  <c r="E260" i="1"/>
  <c r="D260" i="1"/>
  <c r="C260" i="1"/>
  <c r="B260" i="1"/>
  <c r="E259" i="1"/>
  <c r="D259" i="1"/>
  <c r="C259" i="1"/>
  <c r="B259" i="1"/>
  <c r="E258" i="1"/>
  <c r="D258" i="1"/>
  <c r="C258" i="1"/>
  <c r="B258" i="1"/>
  <c r="E257" i="1"/>
  <c r="D257" i="1"/>
  <c r="C257" i="1"/>
  <c r="B257" i="1"/>
  <c r="E256" i="1"/>
  <c r="D256" i="1"/>
  <c r="C256" i="1"/>
  <c r="F180" i="1"/>
  <c r="E180" i="1"/>
  <c r="D180" i="1"/>
  <c r="C180" i="1"/>
  <c r="B180" i="1"/>
  <c r="F179" i="1"/>
  <c r="E179" i="1"/>
  <c r="D179" i="1"/>
  <c r="C179" i="1"/>
  <c r="B179" i="1"/>
  <c r="E178" i="1"/>
  <c r="D178" i="1"/>
  <c r="C178" i="1"/>
  <c r="B178" i="1"/>
  <c r="E177" i="1"/>
  <c r="D177" i="1"/>
  <c r="C177" i="1"/>
  <c r="B177" i="1"/>
  <c r="E143" i="1"/>
  <c r="D143" i="1"/>
  <c r="C143" i="1"/>
  <c r="B143" i="1"/>
  <c r="E142" i="1"/>
  <c r="D142" i="1"/>
  <c r="C142" i="1"/>
  <c r="B142" i="1"/>
  <c r="E141" i="1"/>
  <c r="D141" i="1"/>
  <c r="C141" i="1"/>
  <c r="B141" i="1"/>
  <c r="E140" i="1"/>
  <c r="D140" i="1"/>
  <c r="C140" i="1"/>
  <c r="B140" i="1"/>
  <c r="E139" i="1"/>
  <c r="D139" i="1"/>
  <c r="C139" i="1"/>
  <c r="B13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" i="1"/>
  <c r="D11" i="1"/>
  <c r="C11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B11" i="1"/>
  <c r="E357" i="2"/>
  <c r="D357" i="2"/>
  <c r="C357" i="2"/>
  <c r="B357" i="2"/>
  <c r="E356" i="2"/>
  <c r="D356" i="2"/>
  <c r="C356" i="2"/>
  <c r="B356" i="2"/>
  <c r="E355" i="2"/>
  <c r="D355" i="2"/>
  <c r="C355" i="2"/>
  <c r="B355" i="2"/>
  <c r="E354" i="2"/>
  <c r="D354" i="2"/>
  <c r="C354" i="2"/>
  <c r="B354" i="2"/>
  <c r="E353" i="2"/>
  <c r="D353" i="2"/>
  <c r="C353" i="2"/>
  <c r="B353" i="2"/>
  <c r="E256" i="2"/>
  <c r="D256" i="2"/>
  <c r="C256" i="2"/>
  <c r="E260" i="2"/>
  <c r="D260" i="2"/>
  <c r="C260" i="2"/>
  <c r="B260" i="2"/>
  <c r="E259" i="2"/>
  <c r="D259" i="2"/>
  <c r="C259" i="2"/>
  <c r="B259" i="2"/>
  <c r="E258" i="2"/>
  <c r="D258" i="2"/>
  <c r="C258" i="2"/>
  <c r="B258" i="2"/>
  <c r="E257" i="2"/>
  <c r="D257" i="2"/>
  <c r="C257" i="2"/>
  <c r="B257" i="2"/>
  <c r="B256" i="2"/>
  <c r="E180" i="2"/>
  <c r="D180" i="2"/>
  <c r="C180" i="2"/>
  <c r="B180" i="2"/>
  <c r="E179" i="2"/>
  <c r="D179" i="2"/>
  <c r="C179" i="2"/>
  <c r="B179" i="2"/>
  <c r="E178" i="2"/>
  <c r="D178" i="2"/>
  <c r="C178" i="2"/>
  <c r="B178" i="2"/>
  <c r="E177" i="2"/>
  <c r="D177" i="2"/>
  <c r="C177" i="2"/>
  <c r="B177" i="2"/>
  <c r="B143" i="2"/>
  <c r="B142" i="2"/>
  <c r="B141" i="2"/>
  <c r="B140" i="2"/>
  <c r="E143" i="2"/>
  <c r="D143" i="2"/>
  <c r="C143" i="2"/>
  <c r="E142" i="2"/>
  <c r="D142" i="2"/>
  <c r="C142" i="2"/>
  <c r="E141" i="2"/>
  <c r="D141" i="2"/>
  <c r="C141" i="2"/>
  <c r="E140" i="2"/>
  <c r="D140" i="2"/>
  <c r="C140" i="2"/>
  <c r="E139" i="2"/>
  <c r="D139" i="2"/>
  <c r="C139" i="2"/>
  <c r="B139" i="2"/>
  <c r="B118" i="2"/>
  <c r="B117" i="2"/>
  <c r="B116" i="2"/>
  <c r="B115" i="2"/>
  <c r="E118" i="2"/>
  <c r="D118" i="2"/>
  <c r="C118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B114" i="2"/>
  <c r="B15" i="2"/>
  <c r="B14" i="2"/>
  <c r="B13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B11" i="2"/>
  <c r="B363" i="3"/>
  <c r="B362" i="3"/>
  <c r="B361" i="3"/>
  <c r="B360" i="3"/>
  <c r="E363" i="3"/>
  <c r="D363" i="3"/>
  <c r="C363" i="3"/>
  <c r="E362" i="3"/>
  <c r="D362" i="3"/>
  <c r="C362" i="3"/>
  <c r="E361" i="3"/>
  <c r="D361" i="3"/>
  <c r="C361" i="3"/>
  <c r="E360" i="3"/>
  <c r="D360" i="3"/>
  <c r="C360" i="3"/>
  <c r="E359" i="3"/>
  <c r="D359" i="3"/>
  <c r="C359" i="3"/>
  <c r="B359" i="3"/>
  <c r="B256" i="3"/>
  <c r="B260" i="3"/>
  <c r="B259" i="3"/>
  <c r="B258" i="3"/>
  <c r="B257" i="3"/>
  <c r="E260" i="3"/>
  <c r="D260" i="3"/>
  <c r="C260" i="3"/>
  <c r="E259" i="3"/>
  <c r="D259" i="3"/>
  <c r="C259" i="3"/>
  <c r="E258" i="3"/>
  <c r="D258" i="3"/>
  <c r="C258" i="3"/>
  <c r="E257" i="3"/>
  <c r="D257" i="3"/>
  <c r="C257" i="3"/>
  <c r="E256" i="3"/>
  <c r="D256" i="3"/>
  <c r="C256" i="3"/>
  <c r="E191" i="3"/>
  <c r="D191" i="3"/>
  <c r="B191" i="3"/>
  <c r="E180" i="3"/>
  <c r="C191" i="3"/>
  <c r="C187" i="3" s="1"/>
  <c r="B178" i="3"/>
  <c r="B177" i="3"/>
  <c r="E178" i="3"/>
  <c r="D178" i="3"/>
  <c r="C178" i="3"/>
  <c r="E177" i="3"/>
  <c r="D177" i="3"/>
  <c r="C177" i="3"/>
  <c r="E176" i="3"/>
  <c r="D176" i="3"/>
  <c r="C176" i="3"/>
  <c r="B176" i="3"/>
  <c r="B140" i="3"/>
  <c r="B139" i="3"/>
  <c r="B143" i="3"/>
  <c r="B142" i="3"/>
  <c r="B141" i="3"/>
  <c r="E143" i="3"/>
  <c r="D143" i="3"/>
  <c r="C143" i="3"/>
  <c r="E142" i="3"/>
  <c r="D142" i="3"/>
  <c r="C142" i="3"/>
  <c r="E141" i="3"/>
  <c r="D141" i="3"/>
  <c r="C141" i="3"/>
  <c r="E140" i="3"/>
  <c r="D140" i="3"/>
  <c r="C140" i="3"/>
  <c r="E139" i="3"/>
  <c r="D139" i="3"/>
  <c r="C139" i="3"/>
  <c r="B118" i="3"/>
  <c r="B117" i="3"/>
  <c r="B116" i="3"/>
  <c r="B115" i="3"/>
  <c r="E118" i="3"/>
  <c r="D118" i="3"/>
  <c r="C118" i="3"/>
  <c r="E117" i="3"/>
  <c r="D117" i="3"/>
  <c r="C117" i="3"/>
  <c r="E116" i="3"/>
  <c r="D116" i="3"/>
  <c r="C116" i="3"/>
  <c r="E115" i="3"/>
  <c r="D115" i="3"/>
  <c r="C115" i="3"/>
  <c r="E114" i="3"/>
  <c r="D114" i="3"/>
  <c r="C114" i="3"/>
  <c r="B114" i="3"/>
  <c r="B15" i="3"/>
  <c r="B14" i="3"/>
  <c r="B13" i="3"/>
  <c r="B12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B11" i="3"/>
  <c r="B363" i="4"/>
  <c r="B362" i="4"/>
  <c r="B361" i="4"/>
  <c r="B360" i="4"/>
  <c r="E363" i="4"/>
  <c r="D363" i="4"/>
  <c r="C363" i="4"/>
  <c r="E362" i="4"/>
  <c r="D362" i="4"/>
  <c r="C362" i="4"/>
  <c r="E361" i="4"/>
  <c r="D361" i="4"/>
  <c r="C361" i="4"/>
  <c r="E360" i="4"/>
  <c r="D360" i="4"/>
  <c r="C360" i="4"/>
  <c r="E359" i="4"/>
  <c r="D359" i="4"/>
  <c r="C359" i="4"/>
  <c r="B359" i="4"/>
  <c r="B260" i="4"/>
  <c r="B259" i="4"/>
  <c r="B258" i="4"/>
  <c r="B257" i="4"/>
  <c r="E260" i="4"/>
  <c r="D260" i="4"/>
  <c r="C260" i="4"/>
  <c r="E259" i="4"/>
  <c r="D259" i="4"/>
  <c r="C259" i="4"/>
  <c r="E258" i="4"/>
  <c r="D258" i="4"/>
  <c r="C258" i="4"/>
  <c r="E257" i="4"/>
  <c r="D257" i="4"/>
  <c r="C257" i="4"/>
  <c r="E256" i="4"/>
  <c r="D256" i="4"/>
  <c r="C256" i="4"/>
  <c r="B256" i="4"/>
  <c r="E180" i="4"/>
  <c r="D180" i="4"/>
  <c r="C180" i="4"/>
  <c r="B180" i="4"/>
  <c r="E179" i="4"/>
  <c r="D179" i="4"/>
  <c r="C179" i="4"/>
  <c r="B179" i="4"/>
  <c r="E178" i="4"/>
  <c r="D178" i="4"/>
  <c r="C178" i="4"/>
  <c r="B178" i="4"/>
  <c r="E177" i="4"/>
  <c r="D177" i="4"/>
  <c r="C177" i="4"/>
  <c r="B177" i="4"/>
  <c r="E176" i="4"/>
  <c r="D176" i="4"/>
  <c r="C176" i="4"/>
  <c r="B176" i="4"/>
  <c r="B139" i="4"/>
  <c r="C139" i="4"/>
  <c r="D139" i="4"/>
  <c r="E139" i="4"/>
  <c r="C140" i="4"/>
  <c r="D140" i="4"/>
  <c r="E140" i="4"/>
  <c r="C141" i="4"/>
  <c r="D141" i="4"/>
  <c r="E141" i="4"/>
  <c r="C142" i="4"/>
  <c r="D142" i="4"/>
  <c r="E142" i="4"/>
  <c r="C143" i="4"/>
  <c r="D143" i="4"/>
  <c r="E143" i="4"/>
  <c r="B143" i="4"/>
  <c r="B142" i="4"/>
  <c r="B141" i="4"/>
  <c r="B140" i="4"/>
  <c r="E118" i="4"/>
  <c r="D118" i="4"/>
  <c r="C118" i="4"/>
  <c r="B118" i="4"/>
  <c r="E117" i="4"/>
  <c r="D117" i="4"/>
  <c r="C117" i="4"/>
  <c r="B117" i="4"/>
  <c r="E116" i="4"/>
  <c r="D116" i="4"/>
  <c r="C116" i="4"/>
  <c r="B116" i="4"/>
  <c r="E115" i="4"/>
  <c r="D115" i="4"/>
  <c r="C115" i="4"/>
  <c r="B115" i="4"/>
  <c r="E114" i="4"/>
  <c r="E113" i="4" s="1"/>
  <c r="C28" i="16" s="1"/>
  <c r="D114" i="4"/>
  <c r="C114" i="4"/>
  <c r="C113" i="4" s="1"/>
  <c r="C14" i="16" s="1"/>
  <c r="B114" i="4"/>
  <c r="B11" i="4"/>
  <c r="E15" i="4"/>
  <c r="D15" i="4"/>
  <c r="C15" i="4"/>
  <c r="B15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E357" i="5"/>
  <c r="D357" i="5"/>
  <c r="C357" i="5"/>
  <c r="B357" i="5"/>
  <c r="E356" i="5"/>
  <c r="D356" i="5"/>
  <c r="C356" i="5"/>
  <c r="B356" i="5"/>
  <c r="E355" i="5"/>
  <c r="D355" i="5"/>
  <c r="C355" i="5"/>
  <c r="B355" i="5"/>
  <c r="E354" i="5"/>
  <c r="D354" i="5"/>
  <c r="C354" i="5"/>
  <c r="B354" i="5"/>
  <c r="E353" i="5"/>
  <c r="D353" i="5"/>
  <c r="C353" i="5"/>
  <c r="B353" i="5"/>
  <c r="E260" i="5"/>
  <c r="D260" i="5"/>
  <c r="C260" i="5"/>
  <c r="B260" i="5"/>
  <c r="C259" i="5"/>
  <c r="B259" i="5"/>
  <c r="E258" i="5"/>
  <c r="D258" i="5"/>
  <c r="C258" i="5"/>
  <c r="B258" i="5"/>
  <c r="E257" i="5"/>
  <c r="F257" i="5" s="1"/>
  <c r="D257" i="5"/>
  <c r="C257" i="5"/>
  <c r="B257" i="5"/>
  <c r="E256" i="5"/>
  <c r="D256" i="5"/>
  <c r="C256" i="5"/>
  <c r="B256" i="5"/>
  <c r="E180" i="5"/>
  <c r="D180" i="5"/>
  <c r="C180" i="5"/>
  <c r="B180" i="5"/>
  <c r="E179" i="5"/>
  <c r="D179" i="5"/>
  <c r="C179" i="5"/>
  <c r="B179" i="5"/>
  <c r="E178" i="5"/>
  <c r="D178" i="5"/>
  <c r="C178" i="5"/>
  <c r="B178" i="5"/>
  <c r="E177" i="5"/>
  <c r="D177" i="5"/>
  <c r="C177" i="5"/>
  <c r="B177" i="5"/>
  <c r="E176" i="5"/>
  <c r="D176" i="5"/>
  <c r="C176" i="5"/>
  <c r="B176" i="5"/>
  <c r="E143" i="5"/>
  <c r="D143" i="5"/>
  <c r="C143" i="5"/>
  <c r="B143" i="5"/>
  <c r="E142" i="5"/>
  <c r="D142" i="5"/>
  <c r="C142" i="5"/>
  <c r="B142" i="5"/>
  <c r="E141" i="5"/>
  <c r="D141" i="5"/>
  <c r="C141" i="5"/>
  <c r="B141" i="5"/>
  <c r="E140" i="5"/>
  <c r="D140" i="5"/>
  <c r="C140" i="5"/>
  <c r="B140" i="5"/>
  <c r="E139" i="5"/>
  <c r="D139" i="5"/>
  <c r="C139" i="5"/>
  <c r="B139" i="5"/>
  <c r="E118" i="5"/>
  <c r="D118" i="5"/>
  <c r="C118" i="5"/>
  <c r="B118" i="5"/>
  <c r="E117" i="5"/>
  <c r="D117" i="5"/>
  <c r="C117" i="5"/>
  <c r="B117" i="5"/>
  <c r="E116" i="5"/>
  <c r="D116" i="5"/>
  <c r="C116" i="5"/>
  <c r="B116" i="5"/>
  <c r="E115" i="5"/>
  <c r="D115" i="5"/>
  <c r="C115" i="5"/>
  <c r="B115" i="5"/>
  <c r="E114" i="5"/>
  <c r="D114" i="5"/>
  <c r="C114" i="5"/>
  <c r="B114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B10" i="5" s="1"/>
  <c r="B6" i="16" s="1"/>
  <c r="F279" i="4"/>
  <c r="E279" i="4"/>
  <c r="D279" i="4"/>
  <c r="C279" i="4"/>
  <c r="B279" i="4"/>
  <c r="F279" i="3"/>
  <c r="E279" i="3"/>
  <c r="D279" i="3"/>
  <c r="C279" i="3"/>
  <c r="B279" i="3"/>
  <c r="F418" i="2"/>
  <c r="E224" i="2"/>
  <c r="D224" i="2"/>
  <c r="C224" i="2"/>
  <c r="C223" i="2" s="1"/>
  <c r="B224" i="2"/>
  <c r="B223" i="2" s="1"/>
  <c r="F508" i="5"/>
  <c r="E508" i="5"/>
  <c r="D508" i="5"/>
  <c r="C508" i="5"/>
  <c r="B508" i="5"/>
  <c r="F502" i="5"/>
  <c r="E502" i="5"/>
  <c r="D502" i="5"/>
  <c r="C502" i="5"/>
  <c r="B502" i="5"/>
  <c r="F496" i="5"/>
  <c r="E496" i="5"/>
  <c r="D496" i="5"/>
  <c r="C496" i="5"/>
  <c r="B496" i="5"/>
  <c r="F490" i="5"/>
  <c r="E490" i="5"/>
  <c r="D490" i="5"/>
  <c r="C490" i="5"/>
  <c r="B490" i="5"/>
  <c r="F484" i="5"/>
  <c r="E484" i="5"/>
  <c r="D484" i="5"/>
  <c r="C484" i="5"/>
  <c r="B484" i="5"/>
  <c r="F478" i="5"/>
  <c r="E478" i="5"/>
  <c r="D478" i="5"/>
  <c r="C478" i="5"/>
  <c r="B478" i="5"/>
  <c r="F472" i="5"/>
  <c r="E472" i="5"/>
  <c r="D472" i="5"/>
  <c r="C472" i="5"/>
  <c r="B472" i="5"/>
  <c r="F466" i="5"/>
  <c r="E466" i="5"/>
  <c r="D466" i="5"/>
  <c r="C466" i="5"/>
  <c r="B466" i="5"/>
  <c r="F460" i="5"/>
  <c r="E460" i="5"/>
  <c r="D460" i="5"/>
  <c r="C460" i="5"/>
  <c r="B460" i="5"/>
  <c r="F454" i="5"/>
  <c r="E454" i="5"/>
  <c r="D454" i="5"/>
  <c r="C454" i="5"/>
  <c r="B454" i="5"/>
  <c r="F448" i="5"/>
  <c r="E448" i="5"/>
  <c r="D448" i="5"/>
  <c r="C448" i="5"/>
  <c r="B448" i="5"/>
  <c r="F442" i="5"/>
  <c r="E442" i="5"/>
  <c r="D442" i="5"/>
  <c r="C442" i="5"/>
  <c r="B442" i="5"/>
  <c r="F436" i="5"/>
  <c r="E436" i="5"/>
  <c r="D436" i="5"/>
  <c r="C436" i="5"/>
  <c r="B436" i="5"/>
  <c r="F430" i="5"/>
  <c r="E430" i="5"/>
  <c r="D430" i="5"/>
  <c r="C430" i="5"/>
  <c r="B430" i="5"/>
  <c r="F424" i="5"/>
  <c r="E424" i="5"/>
  <c r="D424" i="5"/>
  <c r="C424" i="5"/>
  <c r="B424" i="5"/>
  <c r="F418" i="5"/>
  <c r="E418" i="5"/>
  <c r="D418" i="5"/>
  <c r="C418" i="5"/>
  <c r="B418" i="5"/>
  <c r="F412" i="5"/>
  <c r="E412" i="5"/>
  <c r="D412" i="5"/>
  <c r="C412" i="5"/>
  <c r="B412" i="5"/>
  <c r="F406" i="5"/>
  <c r="E406" i="5"/>
  <c r="D406" i="5"/>
  <c r="C406" i="5"/>
  <c r="B406" i="5"/>
  <c r="F400" i="5"/>
  <c r="E400" i="5"/>
  <c r="D400" i="5"/>
  <c r="C400" i="5"/>
  <c r="B400" i="5"/>
  <c r="F394" i="5"/>
  <c r="E394" i="5"/>
  <c r="D394" i="5"/>
  <c r="C394" i="5"/>
  <c r="B394" i="5"/>
  <c r="F388" i="5"/>
  <c r="E388" i="5"/>
  <c r="D388" i="5"/>
  <c r="C388" i="5"/>
  <c r="B388" i="5"/>
  <c r="F382" i="5"/>
  <c r="E382" i="5"/>
  <c r="D382" i="5"/>
  <c r="C382" i="5"/>
  <c r="B382" i="5"/>
  <c r="F376" i="5"/>
  <c r="E376" i="5"/>
  <c r="D376" i="5"/>
  <c r="C376" i="5"/>
  <c r="B376" i="5"/>
  <c r="F370" i="5"/>
  <c r="E370" i="5"/>
  <c r="D370" i="5"/>
  <c r="C370" i="5"/>
  <c r="B370" i="5"/>
  <c r="F364" i="5"/>
  <c r="E364" i="5"/>
  <c r="D364" i="5"/>
  <c r="C364" i="5"/>
  <c r="B364" i="5"/>
  <c r="F358" i="5"/>
  <c r="E358" i="5"/>
  <c r="D358" i="5"/>
  <c r="C358" i="5"/>
  <c r="B358" i="5"/>
  <c r="F345" i="5"/>
  <c r="E345" i="5"/>
  <c r="D345" i="5"/>
  <c r="C345" i="5"/>
  <c r="B345" i="5"/>
  <c r="F339" i="5"/>
  <c r="E339" i="5"/>
  <c r="D339" i="5"/>
  <c r="C339" i="5"/>
  <c r="B339" i="5"/>
  <c r="F333" i="5"/>
  <c r="E333" i="5"/>
  <c r="D333" i="5"/>
  <c r="C333" i="5"/>
  <c r="B333" i="5"/>
  <c r="F327" i="5"/>
  <c r="E327" i="5"/>
  <c r="D327" i="5"/>
  <c r="C327" i="5"/>
  <c r="B327" i="5"/>
  <c r="F321" i="5"/>
  <c r="E321" i="5"/>
  <c r="D321" i="5"/>
  <c r="C321" i="5"/>
  <c r="B321" i="5"/>
  <c r="F315" i="5"/>
  <c r="E315" i="5"/>
  <c r="D315" i="5"/>
  <c r="C315" i="5"/>
  <c r="B315" i="5"/>
  <c r="F309" i="5"/>
  <c r="E309" i="5"/>
  <c r="D309" i="5"/>
  <c r="C309" i="5"/>
  <c r="B309" i="5"/>
  <c r="F303" i="5"/>
  <c r="E303" i="5"/>
  <c r="D303" i="5"/>
  <c r="C303" i="5"/>
  <c r="B303" i="5"/>
  <c r="F297" i="5"/>
  <c r="E297" i="5"/>
  <c r="D297" i="5"/>
  <c r="C297" i="5"/>
  <c r="B297" i="5"/>
  <c r="F291" i="5"/>
  <c r="E291" i="5"/>
  <c r="D291" i="5"/>
  <c r="C291" i="5"/>
  <c r="B291" i="5"/>
  <c r="F285" i="5"/>
  <c r="E285" i="5"/>
  <c r="D285" i="5"/>
  <c r="C285" i="5"/>
  <c r="B285" i="5"/>
  <c r="F279" i="5"/>
  <c r="E279" i="5"/>
  <c r="D279" i="5"/>
  <c r="C279" i="5"/>
  <c r="B279" i="5"/>
  <c r="F273" i="5"/>
  <c r="E273" i="5"/>
  <c r="D273" i="5"/>
  <c r="C273" i="5"/>
  <c r="B273" i="5"/>
  <c r="F267" i="5"/>
  <c r="E267" i="5"/>
  <c r="D267" i="5"/>
  <c r="C267" i="5"/>
  <c r="B267" i="5"/>
  <c r="E261" i="5"/>
  <c r="F261" i="5" s="1"/>
  <c r="D261" i="5"/>
  <c r="C261" i="5"/>
  <c r="B261" i="5"/>
  <c r="F247" i="5"/>
  <c r="E247" i="5"/>
  <c r="D247" i="5"/>
  <c r="C247" i="5"/>
  <c r="B247" i="5"/>
  <c r="F241" i="5"/>
  <c r="E241" i="5"/>
  <c r="D241" i="5"/>
  <c r="C241" i="5"/>
  <c r="B241" i="5"/>
  <c r="F235" i="5"/>
  <c r="E235" i="5"/>
  <c r="D235" i="5"/>
  <c r="C235" i="5"/>
  <c r="B235" i="5"/>
  <c r="F229" i="5"/>
  <c r="E229" i="5"/>
  <c r="D229" i="5"/>
  <c r="C229" i="5"/>
  <c r="B229" i="5"/>
  <c r="F223" i="5"/>
  <c r="E223" i="5"/>
  <c r="D223" i="5"/>
  <c r="C223" i="5"/>
  <c r="B223" i="5"/>
  <c r="F217" i="5"/>
  <c r="E217" i="5"/>
  <c r="D217" i="5"/>
  <c r="C217" i="5"/>
  <c r="B217" i="5"/>
  <c r="F211" i="5"/>
  <c r="E211" i="5"/>
  <c r="D211" i="5"/>
  <c r="C211" i="5"/>
  <c r="B211" i="5"/>
  <c r="F205" i="5"/>
  <c r="E205" i="5"/>
  <c r="D205" i="5"/>
  <c r="C205" i="5"/>
  <c r="B205" i="5"/>
  <c r="F199" i="5"/>
  <c r="E199" i="5"/>
  <c r="D199" i="5"/>
  <c r="C199" i="5"/>
  <c r="B199" i="5"/>
  <c r="F193" i="5"/>
  <c r="E193" i="5"/>
  <c r="D193" i="5"/>
  <c r="C193" i="5"/>
  <c r="B193" i="5"/>
  <c r="F187" i="5"/>
  <c r="E187" i="5"/>
  <c r="D187" i="5"/>
  <c r="C187" i="5"/>
  <c r="B187" i="5"/>
  <c r="F181" i="5"/>
  <c r="E181" i="5"/>
  <c r="D181" i="5"/>
  <c r="C181" i="5"/>
  <c r="B181" i="5"/>
  <c r="F168" i="5"/>
  <c r="E168" i="5"/>
  <c r="D168" i="5"/>
  <c r="C168" i="5"/>
  <c r="B168" i="5"/>
  <c r="F162" i="5"/>
  <c r="E162" i="5"/>
  <c r="D162" i="5"/>
  <c r="C162" i="5"/>
  <c r="B162" i="5"/>
  <c r="F156" i="5"/>
  <c r="E156" i="5"/>
  <c r="D156" i="5"/>
  <c r="C156" i="5"/>
  <c r="B156" i="5"/>
  <c r="F150" i="5"/>
  <c r="E150" i="5"/>
  <c r="D150" i="5"/>
  <c r="C150" i="5"/>
  <c r="B150" i="5"/>
  <c r="F144" i="5"/>
  <c r="E144" i="5"/>
  <c r="D144" i="5"/>
  <c r="C144" i="5"/>
  <c r="B144" i="5"/>
  <c r="F131" i="5"/>
  <c r="E131" i="5"/>
  <c r="D131" i="5"/>
  <c r="C131" i="5"/>
  <c r="B131" i="5"/>
  <c r="F125" i="5"/>
  <c r="E125" i="5"/>
  <c r="D125" i="5"/>
  <c r="C125" i="5"/>
  <c r="B125" i="5"/>
  <c r="F119" i="5"/>
  <c r="E119" i="5"/>
  <c r="D119" i="5"/>
  <c r="C119" i="5"/>
  <c r="B119" i="5"/>
  <c r="F106" i="5"/>
  <c r="E106" i="5"/>
  <c r="D106" i="5"/>
  <c r="C106" i="5"/>
  <c r="B106" i="5"/>
  <c r="F100" i="5"/>
  <c r="E100" i="5"/>
  <c r="D100" i="5"/>
  <c r="C100" i="5"/>
  <c r="B100" i="5"/>
  <c r="F94" i="5"/>
  <c r="E94" i="5"/>
  <c r="D94" i="5"/>
  <c r="C94" i="5"/>
  <c r="B94" i="5"/>
  <c r="F88" i="5"/>
  <c r="E88" i="5"/>
  <c r="D88" i="5"/>
  <c r="C88" i="5"/>
  <c r="B88" i="5"/>
  <c r="F82" i="5"/>
  <c r="E82" i="5"/>
  <c r="D82" i="5"/>
  <c r="C82" i="5"/>
  <c r="B82" i="5"/>
  <c r="F76" i="5"/>
  <c r="E76" i="5"/>
  <c r="D76" i="5"/>
  <c r="C76" i="5"/>
  <c r="B76" i="5"/>
  <c r="F70" i="5"/>
  <c r="E70" i="5"/>
  <c r="D70" i="5"/>
  <c r="C70" i="5"/>
  <c r="B70" i="5"/>
  <c r="F64" i="5"/>
  <c r="E64" i="5"/>
  <c r="D64" i="5"/>
  <c r="C64" i="5"/>
  <c r="B64" i="5"/>
  <c r="F58" i="5"/>
  <c r="E58" i="5"/>
  <c r="D58" i="5"/>
  <c r="C58" i="5"/>
  <c r="B58" i="5"/>
  <c r="F52" i="5"/>
  <c r="E52" i="5"/>
  <c r="D52" i="5"/>
  <c r="C52" i="5"/>
  <c r="B52" i="5"/>
  <c r="F46" i="5"/>
  <c r="E46" i="5"/>
  <c r="D46" i="5"/>
  <c r="C46" i="5"/>
  <c r="B46" i="5"/>
  <c r="F40" i="5"/>
  <c r="E40" i="5"/>
  <c r="D40" i="5"/>
  <c r="C40" i="5"/>
  <c r="B40" i="5"/>
  <c r="F34" i="5"/>
  <c r="E34" i="5"/>
  <c r="D34" i="5"/>
  <c r="C34" i="5"/>
  <c r="B34" i="5"/>
  <c r="F28" i="5"/>
  <c r="E28" i="5"/>
  <c r="D28" i="5"/>
  <c r="C28" i="5"/>
  <c r="B28" i="5"/>
  <c r="F22" i="5"/>
  <c r="E22" i="5"/>
  <c r="D22" i="5"/>
  <c r="C22" i="5"/>
  <c r="B22" i="5"/>
  <c r="F16" i="5"/>
  <c r="E16" i="5"/>
  <c r="D16" i="5"/>
  <c r="C16" i="5"/>
  <c r="B16" i="5"/>
  <c r="F514" i="4"/>
  <c r="E514" i="4"/>
  <c r="D514" i="4"/>
  <c r="C514" i="4"/>
  <c r="B514" i="4"/>
  <c r="F508" i="4"/>
  <c r="E508" i="4"/>
  <c r="D508" i="4"/>
  <c r="C508" i="4"/>
  <c r="B508" i="4"/>
  <c r="F502" i="4"/>
  <c r="E502" i="4"/>
  <c r="D502" i="4"/>
  <c r="C502" i="4"/>
  <c r="B502" i="4"/>
  <c r="F496" i="4"/>
  <c r="E496" i="4"/>
  <c r="D496" i="4"/>
  <c r="C496" i="4"/>
  <c r="B496" i="4"/>
  <c r="F490" i="4"/>
  <c r="E490" i="4"/>
  <c r="D490" i="4"/>
  <c r="C490" i="4"/>
  <c r="B490" i="4"/>
  <c r="F484" i="4"/>
  <c r="E484" i="4"/>
  <c r="D484" i="4"/>
  <c r="C484" i="4"/>
  <c r="B484" i="4"/>
  <c r="F478" i="4"/>
  <c r="E478" i="4"/>
  <c r="D478" i="4"/>
  <c r="C478" i="4"/>
  <c r="B478" i="4"/>
  <c r="F472" i="4"/>
  <c r="E472" i="4"/>
  <c r="D472" i="4"/>
  <c r="C472" i="4"/>
  <c r="B472" i="4"/>
  <c r="F466" i="4"/>
  <c r="E466" i="4"/>
  <c r="D466" i="4"/>
  <c r="C466" i="4"/>
  <c r="B466" i="4"/>
  <c r="F460" i="4"/>
  <c r="E460" i="4"/>
  <c r="D460" i="4"/>
  <c r="C460" i="4"/>
  <c r="B460" i="4"/>
  <c r="F454" i="4"/>
  <c r="E454" i="4"/>
  <c r="D454" i="4"/>
  <c r="C454" i="4"/>
  <c r="B454" i="4"/>
  <c r="F448" i="4"/>
  <c r="E448" i="4"/>
  <c r="D448" i="4"/>
  <c r="C448" i="4"/>
  <c r="B448" i="4"/>
  <c r="F442" i="4"/>
  <c r="E442" i="4"/>
  <c r="D442" i="4"/>
  <c r="C442" i="4"/>
  <c r="B442" i="4"/>
  <c r="F436" i="4"/>
  <c r="E436" i="4"/>
  <c r="D436" i="4"/>
  <c r="C436" i="4"/>
  <c r="B436" i="4"/>
  <c r="F430" i="4"/>
  <c r="E430" i="4"/>
  <c r="D430" i="4"/>
  <c r="C430" i="4"/>
  <c r="B430" i="4"/>
  <c r="F424" i="4"/>
  <c r="E424" i="4"/>
  <c r="D424" i="4"/>
  <c r="C424" i="4"/>
  <c r="B424" i="4"/>
  <c r="F418" i="4"/>
  <c r="E418" i="4"/>
  <c r="D418" i="4"/>
  <c r="C418" i="4"/>
  <c r="B418" i="4"/>
  <c r="F412" i="4"/>
  <c r="E412" i="4"/>
  <c r="D412" i="4"/>
  <c r="C412" i="4"/>
  <c r="B412" i="4"/>
  <c r="F406" i="4"/>
  <c r="E406" i="4"/>
  <c r="D406" i="4"/>
  <c r="C406" i="4"/>
  <c r="B406" i="4"/>
  <c r="F400" i="4"/>
  <c r="E400" i="4"/>
  <c r="D400" i="4"/>
  <c r="C400" i="4"/>
  <c r="B400" i="4"/>
  <c r="F394" i="4"/>
  <c r="E394" i="4"/>
  <c r="D394" i="4"/>
  <c r="C394" i="4"/>
  <c r="B394" i="4"/>
  <c r="F388" i="4"/>
  <c r="E388" i="4"/>
  <c r="D388" i="4"/>
  <c r="C388" i="4"/>
  <c r="B388" i="4"/>
  <c r="F382" i="4"/>
  <c r="E382" i="4"/>
  <c r="D382" i="4"/>
  <c r="C382" i="4"/>
  <c r="B382" i="4"/>
  <c r="F376" i="4"/>
  <c r="E376" i="4"/>
  <c r="D376" i="4"/>
  <c r="C376" i="4"/>
  <c r="B376" i="4"/>
  <c r="F370" i="4"/>
  <c r="E370" i="4"/>
  <c r="D370" i="4"/>
  <c r="C370" i="4"/>
  <c r="B370" i="4"/>
  <c r="F364" i="4"/>
  <c r="E364" i="4"/>
  <c r="D364" i="4"/>
  <c r="C364" i="4"/>
  <c r="B364" i="4"/>
  <c r="F351" i="4"/>
  <c r="E351" i="4"/>
  <c r="D351" i="4"/>
  <c r="C351" i="4"/>
  <c r="B351" i="4"/>
  <c r="F345" i="4"/>
  <c r="E345" i="4"/>
  <c r="D345" i="4"/>
  <c r="C345" i="4"/>
  <c r="B345" i="4"/>
  <c r="F339" i="4"/>
  <c r="E339" i="4"/>
  <c r="D339" i="4"/>
  <c r="C339" i="4"/>
  <c r="B339" i="4"/>
  <c r="F333" i="4"/>
  <c r="E333" i="4"/>
  <c r="D333" i="4"/>
  <c r="C333" i="4"/>
  <c r="B333" i="4"/>
  <c r="F327" i="4"/>
  <c r="E327" i="4"/>
  <c r="D327" i="4"/>
  <c r="C327" i="4"/>
  <c r="B327" i="4"/>
  <c r="F321" i="4"/>
  <c r="E321" i="4"/>
  <c r="D321" i="4"/>
  <c r="C321" i="4"/>
  <c r="B321" i="4"/>
  <c r="F315" i="4"/>
  <c r="E315" i="4"/>
  <c r="D315" i="4"/>
  <c r="C315" i="4"/>
  <c r="B315" i="4"/>
  <c r="F309" i="4"/>
  <c r="E309" i="4"/>
  <c r="D309" i="4"/>
  <c r="C309" i="4"/>
  <c r="B309" i="4"/>
  <c r="F303" i="4"/>
  <c r="E303" i="4"/>
  <c r="D303" i="4"/>
  <c r="C303" i="4"/>
  <c r="B303" i="4"/>
  <c r="F297" i="4"/>
  <c r="E297" i="4"/>
  <c r="D297" i="4"/>
  <c r="C297" i="4"/>
  <c r="B297" i="4"/>
  <c r="F291" i="4"/>
  <c r="E291" i="4"/>
  <c r="D291" i="4"/>
  <c r="C291" i="4"/>
  <c r="B291" i="4"/>
  <c r="F285" i="4"/>
  <c r="E285" i="4"/>
  <c r="D285" i="4"/>
  <c r="C285" i="4"/>
  <c r="B285" i="4"/>
  <c r="F273" i="4"/>
  <c r="E273" i="4"/>
  <c r="D273" i="4"/>
  <c r="C273" i="4"/>
  <c r="B273" i="4"/>
  <c r="F267" i="4"/>
  <c r="E267" i="4"/>
  <c r="D267" i="4"/>
  <c r="C267" i="4"/>
  <c r="B267" i="4"/>
  <c r="F261" i="4"/>
  <c r="E261" i="4"/>
  <c r="D261" i="4"/>
  <c r="C261" i="4"/>
  <c r="B261" i="4"/>
  <c r="F247" i="4"/>
  <c r="E247" i="4"/>
  <c r="D247" i="4"/>
  <c r="C247" i="4"/>
  <c r="B247" i="4"/>
  <c r="F241" i="4"/>
  <c r="E241" i="4"/>
  <c r="D241" i="4"/>
  <c r="C241" i="4"/>
  <c r="B241" i="4"/>
  <c r="F235" i="4"/>
  <c r="E235" i="4"/>
  <c r="D235" i="4"/>
  <c r="C235" i="4"/>
  <c r="B235" i="4"/>
  <c r="F229" i="4"/>
  <c r="E229" i="4"/>
  <c r="D229" i="4"/>
  <c r="C229" i="4"/>
  <c r="B229" i="4"/>
  <c r="F223" i="4"/>
  <c r="E223" i="4"/>
  <c r="D223" i="4"/>
  <c r="C223" i="4"/>
  <c r="B223" i="4"/>
  <c r="F217" i="4"/>
  <c r="E217" i="4"/>
  <c r="D217" i="4"/>
  <c r="C217" i="4"/>
  <c r="B217" i="4"/>
  <c r="F211" i="4"/>
  <c r="E211" i="4"/>
  <c r="D211" i="4"/>
  <c r="C211" i="4"/>
  <c r="B211" i="4"/>
  <c r="F205" i="4"/>
  <c r="E205" i="4"/>
  <c r="D205" i="4"/>
  <c r="C205" i="4"/>
  <c r="B205" i="4"/>
  <c r="F199" i="4"/>
  <c r="E199" i="4"/>
  <c r="D199" i="4"/>
  <c r="C199" i="4"/>
  <c r="B199" i="4"/>
  <c r="F193" i="4"/>
  <c r="E193" i="4"/>
  <c r="D193" i="4"/>
  <c r="C193" i="4"/>
  <c r="B193" i="4"/>
  <c r="F187" i="4"/>
  <c r="E187" i="4"/>
  <c r="D187" i="4"/>
  <c r="C187" i="4"/>
  <c r="B187" i="4"/>
  <c r="F181" i="4"/>
  <c r="E181" i="4"/>
  <c r="D181" i="4"/>
  <c r="C181" i="4"/>
  <c r="B181" i="4"/>
  <c r="F168" i="4"/>
  <c r="E168" i="4"/>
  <c r="D168" i="4"/>
  <c r="C168" i="4"/>
  <c r="B168" i="4"/>
  <c r="F162" i="4"/>
  <c r="E162" i="4"/>
  <c r="D162" i="4"/>
  <c r="C162" i="4"/>
  <c r="B162" i="4"/>
  <c r="F156" i="4"/>
  <c r="E156" i="4"/>
  <c r="D156" i="4"/>
  <c r="C156" i="4"/>
  <c r="B156" i="4"/>
  <c r="F150" i="4"/>
  <c r="E150" i="4"/>
  <c r="D150" i="4"/>
  <c r="C150" i="4"/>
  <c r="B150" i="4"/>
  <c r="F144" i="4"/>
  <c r="E144" i="4"/>
  <c r="D144" i="4"/>
  <c r="C144" i="4"/>
  <c r="B144" i="4"/>
  <c r="F131" i="4"/>
  <c r="E131" i="4"/>
  <c r="D131" i="4"/>
  <c r="C131" i="4"/>
  <c r="B131" i="4"/>
  <c r="F125" i="4"/>
  <c r="E125" i="4"/>
  <c r="D125" i="4"/>
  <c r="C125" i="4"/>
  <c r="B125" i="4"/>
  <c r="F119" i="4"/>
  <c r="E119" i="4"/>
  <c r="D119" i="4"/>
  <c r="C119" i="4"/>
  <c r="B119" i="4"/>
  <c r="F106" i="4"/>
  <c r="E106" i="4"/>
  <c r="D106" i="4"/>
  <c r="C106" i="4"/>
  <c r="B106" i="4"/>
  <c r="F100" i="4"/>
  <c r="E100" i="4"/>
  <c r="D100" i="4"/>
  <c r="C100" i="4"/>
  <c r="B100" i="4"/>
  <c r="F94" i="4"/>
  <c r="E94" i="4"/>
  <c r="D94" i="4"/>
  <c r="C94" i="4"/>
  <c r="B94" i="4"/>
  <c r="F88" i="4"/>
  <c r="E88" i="4"/>
  <c r="D88" i="4"/>
  <c r="C88" i="4"/>
  <c r="B88" i="4"/>
  <c r="F82" i="4"/>
  <c r="E82" i="4"/>
  <c r="D82" i="4"/>
  <c r="C82" i="4"/>
  <c r="B82" i="4"/>
  <c r="F76" i="4"/>
  <c r="E76" i="4"/>
  <c r="D76" i="4"/>
  <c r="C76" i="4"/>
  <c r="B76" i="4"/>
  <c r="F70" i="4"/>
  <c r="E70" i="4"/>
  <c r="D70" i="4"/>
  <c r="C70" i="4"/>
  <c r="B70" i="4"/>
  <c r="F64" i="4"/>
  <c r="E64" i="4"/>
  <c r="D64" i="4"/>
  <c r="C64" i="4"/>
  <c r="B64" i="4"/>
  <c r="F58" i="4"/>
  <c r="E58" i="4"/>
  <c r="D58" i="4"/>
  <c r="C58" i="4"/>
  <c r="B58" i="4"/>
  <c r="F52" i="4"/>
  <c r="E52" i="4"/>
  <c r="D52" i="4"/>
  <c r="C52" i="4"/>
  <c r="B52" i="4"/>
  <c r="F46" i="4"/>
  <c r="E46" i="4"/>
  <c r="D46" i="4"/>
  <c r="C46" i="4"/>
  <c r="B46" i="4"/>
  <c r="F40" i="4"/>
  <c r="E40" i="4"/>
  <c r="D40" i="4"/>
  <c r="C40" i="4"/>
  <c r="B40" i="4"/>
  <c r="F34" i="4"/>
  <c r="E34" i="4"/>
  <c r="D34" i="4"/>
  <c r="C34" i="4"/>
  <c r="B34" i="4"/>
  <c r="F28" i="4"/>
  <c r="E28" i="4"/>
  <c r="D28" i="4"/>
  <c r="C28" i="4"/>
  <c r="B28" i="4"/>
  <c r="F22" i="4"/>
  <c r="E22" i="4"/>
  <c r="D22" i="4"/>
  <c r="C22" i="4"/>
  <c r="B22" i="4"/>
  <c r="F16" i="4"/>
  <c r="E16" i="4"/>
  <c r="D16" i="4"/>
  <c r="C16" i="4"/>
  <c r="B16" i="4"/>
  <c r="F514" i="3"/>
  <c r="E514" i="3"/>
  <c r="D514" i="3"/>
  <c r="C514" i="3"/>
  <c r="B514" i="3"/>
  <c r="F508" i="3"/>
  <c r="E508" i="3"/>
  <c r="D508" i="3"/>
  <c r="C508" i="3"/>
  <c r="B508" i="3"/>
  <c r="F502" i="3"/>
  <c r="E502" i="3"/>
  <c r="D502" i="3"/>
  <c r="C502" i="3"/>
  <c r="B502" i="3"/>
  <c r="F496" i="3"/>
  <c r="E496" i="3"/>
  <c r="D496" i="3"/>
  <c r="C496" i="3"/>
  <c r="B496" i="3"/>
  <c r="F490" i="3"/>
  <c r="E490" i="3"/>
  <c r="D490" i="3"/>
  <c r="C490" i="3"/>
  <c r="B490" i="3"/>
  <c r="F484" i="3"/>
  <c r="E484" i="3"/>
  <c r="D484" i="3"/>
  <c r="C484" i="3"/>
  <c r="B484" i="3"/>
  <c r="F478" i="3"/>
  <c r="E478" i="3"/>
  <c r="D478" i="3"/>
  <c r="C478" i="3"/>
  <c r="B478" i="3"/>
  <c r="F472" i="3"/>
  <c r="E472" i="3"/>
  <c r="D472" i="3"/>
  <c r="C472" i="3"/>
  <c r="B472" i="3"/>
  <c r="F466" i="3"/>
  <c r="E466" i="3"/>
  <c r="D466" i="3"/>
  <c r="C466" i="3"/>
  <c r="B466" i="3"/>
  <c r="F460" i="3"/>
  <c r="E460" i="3"/>
  <c r="D460" i="3"/>
  <c r="C460" i="3"/>
  <c r="B460" i="3"/>
  <c r="F454" i="3"/>
  <c r="E454" i="3"/>
  <c r="D454" i="3"/>
  <c r="C454" i="3"/>
  <c r="B454" i="3"/>
  <c r="F448" i="3"/>
  <c r="E448" i="3"/>
  <c r="D448" i="3"/>
  <c r="C448" i="3"/>
  <c r="B448" i="3"/>
  <c r="F442" i="3"/>
  <c r="E442" i="3"/>
  <c r="D442" i="3"/>
  <c r="C442" i="3"/>
  <c r="B442" i="3"/>
  <c r="F436" i="3"/>
  <c r="E436" i="3"/>
  <c r="D436" i="3"/>
  <c r="C436" i="3"/>
  <c r="B436" i="3"/>
  <c r="F430" i="3"/>
  <c r="E430" i="3"/>
  <c r="D430" i="3"/>
  <c r="C430" i="3"/>
  <c r="B430" i="3"/>
  <c r="F424" i="3"/>
  <c r="E424" i="3"/>
  <c r="D424" i="3"/>
  <c r="C424" i="3"/>
  <c r="B424" i="3"/>
  <c r="F418" i="3"/>
  <c r="E418" i="3"/>
  <c r="D418" i="3"/>
  <c r="C418" i="3"/>
  <c r="B418" i="3"/>
  <c r="F412" i="3"/>
  <c r="E412" i="3"/>
  <c r="D412" i="3"/>
  <c r="C412" i="3"/>
  <c r="B412" i="3"/>
  <c r="F406" i="3"/>
  <c r="E406" i="3"/>
  <c r="D406" i="3"/>
  <c r="C406" i="3"/>
  <c r="B406" i="3"/>
  <c r="F400" i="3"/>
  <c r="E400" i="3"/>
  <c r="D400" i="3"/>
  <c r="C400" i="3"/>
  <c r="B400" i="3"/>
  <c r="F394" i="3"/>
  <c r="E394" i="3"/>
  <c r="D394" i="3"/>
  <c r="C394" i="3"/>
  <c r="B394" i="3"/>
  <c r="F388" i="3"/>
  <c r="E388" i="3"/>
  <c r="D388" i="3"/>
  <c r="C388" i="3"/>
  <c r="B388" i="3"/>
  <c r="F382" i="3"/>
  <c r="E382" i="3"/>
  <c r="D382" i="3"/>
  <c r="C382" i="3"/>
  <c r="B382" i="3"/>
  <c r="F376" i="3"/>
  <c r="E376" i="3"/>
  <c r="D376" i="3"/>
  <c r="C376" i="3"/>
  <c r="B376" i="3"/>
  <c r="F370" i="3"/>
  <c r="E370" i="3"/>
  <c r="D370" i="3"/>
  <c r="C370" i="3"/>
  <c r="B370" i="3"/>
  <c r="F364" i="3"/>
  <c r="E364" i="3"/>
  <c r="D364" i="3"/>
  <c r="C364" i="3"/>
  <c r="B364" i="3"/>
  <c r="F351" i="3"/>
  <c r="E351" i="3"/>
  <c r="D351" i="3"/>
  <c r="C351" i="3"/>
  <c r="B351" i="3"/>
  <c r="F345" i="3"/>
  <c r="E345" i="3"/>
  <c r="D345" i="3"/>
  <c r="C345" i="3"/>
  <c r="B345" i="3"/>
  <c r="F339" i="3"/>
  <c r="E339" i="3"/>
  <c r="D339" i="3"/>
  <c r="C339" i="3"/>
  <c r="B339" i="3"/>
  <c r="F333" i="3"/>
  <c r="E333" i="3"/>
  <c r="D333" i="3"/>
  <c r="C333" i="3"/>
  <c r="B333" i="3"/>
  <c r="F327" i="3"/>
  <c r="E327" i="3"/>
  <c r="D327" i="3"/>
  <c r="C327" i="3"/>
  <c r="B327" i="3"/>
  <c r="F321" i="3"/>
  <c r="E321" i="3"/>
  <c r="D321" i="3"/>
  <c r="C321" i="3"/>
  <c r="B321" i="3"/>
  <c r="F315" i="3"/>
  <c r="E315" i="3"/>
  <c r="D315" i="3"/>
  <c r="C315" i="3"/>
  <c r="B315" i="3"/>
  <c r="F309" i="3"/>
  <c r="E309" i="3"/>
  <c r="D309" i="3"/>
  <c r="C309" i="3"/>
  <c r="B309" i="3"/>
  <c r="F303" i="3"/>
  <c r="E303" i="3"/>
  <c r="D303" i="3"/>
  <c r="C303" i="3"/>
  <c r="B303" i="3"/>
  <c r="F297" i="3"/>
  <c r="E297" i="3"/>
  <c r="D297" i="3"/>
  <c r="C297" i="3"/>
  <c r="B297" i="3"/>
  <c r="F291" i="3"/>
  <c r="E291" i="3"/>
  <c r="D291" i="3"/>
  <c r="C291" i="3"/>
  <c r="B291" i="3"/>
  <c r="F285" i="3"/>
  <c r="E285" i="3"/>
  <c r="D285" i="3"/>
  <c r="C285" i="3"/>
  <c r="B285" i="3"/>
  <c r="F273" i="3"/>
  <c r="E273" i="3"/>
  <c r="D273" i="3"/>
  <c r="C273" i="3"/>
  <c r="B273" i="3"/>
  <c r="F267" i="3"/>
  <c r="E267" i="3"/>
  <c r="D267" i="3"/>
  <c r="C267" i="3"/>
  <c r="B267" i="3"/>
  <c r="F261" i="3"/>
  <c r="E261" i="3"/>
  <c r="D261" i="3"/>
  <c r="C261" i="3"/>
  <c r="B261" i="3"/>
  <c r="F247" i="3"/>
  <c r="E247" i="3"/>
  <c r="D247" i="3"/>
  <c r="C247" i="3"/>
  <c r="B247" i="3"/>
  <c r="F241" i="3"/>
  <c r="E241" i="3"/>
  <c r="D241" i="3"/>
  <c r="C241" i="3"/>
  <c r="B241" i="3"/>
  <c r="F235" i="3"/>
  <c r="E235" i="3"/>
  <c r="D235" i="3"/>
  <c r="C235" i="3"/>
  <c r="B235" i="3"/>
  <c r="F229" i="3"/>
  <c r="E229" i="3"/>
  <c r="D229" i="3"/>
  <c r="C229" i="3"/>
  <c r="B229" i="3"/>
  <c r="F223" i="3"/>
  <c r="E223" i="3"/>
  <c r="D223" i="3"/>
  <c r="C223" i="3"/>
  <c r="B223" i="3"/>
  <c r="F217" i="3"/>
  <c r="E217" i="3"/>
  <c r="D217" i="3"/>
  <c r="C217" i="3"/>
  <c r="B217" i="3"/>
  <c r="F211" i="3"/>
  <c r="E211" i="3"/>
  <c r="D211" i="3"/>
  <c r="C211" i="3"/>
  <c r="B211" i="3"/>
  <c r="F205" i="3"/>
  <c r="E205" i="3"/>
  <c r="D205" i="3"/>
  <c r="C205" i="3"/>
  <c r="B205" i="3"/>
  <c r="F199" i="3"/>
  <c r="E199" i="3"/>
  <c r="D199" i="3"/>
  <c r="C199" i="3"/>
  <c r="B199" i="3"/>
  <c r="F193" i="3"/>
  <c r="E193" i="3"/>
  <c r="D193" i="3"/>
  <c r="C193" i="3"/>
  <c r="B193" i="3"/>
  <c r="E181" i="3"/>
  <c r="D181" i="3"/>
  <c r="C181" i="3"/>
  <c r="B181" i="3"/>
  <c r="E168" i="3"/>
  <c r="D168" i="3"/>
  <c r="C168" i="3"/>
  <c r="B168" i="3"/>
  <c r="E162" i="3"/>
  <c r="D162" i="3"/>
  <c r="C162" i="3"/>
  <c r="B162" i="3"/>
  <c r="F156" i="3"/>
  <c r="E156" i="3"/>
  <c r="D156" i="3"/>
  <c r="C156" i="3"/>
  <c r="B156" i="3"/>
  <c r="E150" i="3"/>
  <c r="D150" i="3"/>
  <c r="C150" i="3"/>
  <c r="B150" i="3"/>
  <c r="E144" i="3"/>
  <c r="D144" i="3"/>
  <c r="C144" i="3"/>
  <c r="B144" i="3"/>
  <c r="E131" i="3"/>
  <c r="D131" i="3"/>
  <c r="C131" i="3"/>
  <c r="B131" i="3"/>
  <c r="E125" i="3"/>
  <c r="D125" i="3"/>
  <c r="C125" i="3"/>
  <c r="B125" i="3"/>
  <c r="E119" i="3"/>
  <c r="D119" i="3"/>
  <c r="C119" i="3"/>
  <c r="B119" i="3"/>
  <c r="E106" i="3"/>
  <c r="D106" i="3"/>
  <c r="C106" i="3"/>
  <c r="B106" i="3"/>
  <c r="E100" i="3"/>
  <c r="D100" i="3"/>
  <c r="C100" i="3"/>
  <c r="B100" i="3"/>
  <c r="E94" i="3"/>
  <c r="D94" i="3"/>
  <c r="C94" i="3"/>
  <c r="B94" i="3"/>
  <c r="E88" i="3"/>
  <c r="D88" i="3"/>
  <c r="C88" i="3"/>
  <c r="B88" i="3"/>
  <c r="E82" i="3"/>
  <c r="D82" i="3"/>
  <c r="C82" i="3"/>
  <c r="B82" i="3"/>
  <c r="E76" i="3"/>
  <c r="D76" i="3"/>
  <c r="C76" i="3"/>
  <c r="B76" i="3"/>
  <c r="E70" i="3"/>
  <c r="D70" i="3"/>
  <c r="C70" i="3"/>
  <c r="B70" i="3"/>
  <c r="E64" i="3"/>
  <c r="D64" i="3"/>
  <c r="C64" i="3"/>
  <c r="B64" i="3"/>
  <c r="E58" i="3"/>
  <c r="D58" i="3"/>
  <c r="C58" i="3"/>
  <c r="B58" i="3"/>
  <c r="E52" i="3"/>
  <c r="D52" i="3"/>
  <c r="C52" i="3"/>
  <c r="B52" i="3"/>
  <c r="E46" i="3"/>
  <c r="D46" i="3"/>
  <c r="C46" i="3"/>
  <c r="B46" i="3"/>
  <c r="E40" i="3"/>
  <c r="D40" i="3"/>
  <c r="C40" i="3"/>
  <c r="B40" i="3"/>
  <c r="E34" i="3"/>
  <c r="D34" i="3"/>
  <c r="C34" i="3"/>
  <c r="B34" i="3"/>
  <c r="E28" i="3"/>
  <c r="D28" i="3"/>
  <c r="C28" i="3"/>
  <c r="B28" i="3"/>
  <c r="E22" i="3"/>
  <c r="D22" i="3"/>
  <c r="C22" i="3"/>
  <c r="B22" i="3"/>
  <c r="E16" i="3"/>
  <c r="D16" i="3"/>
  <c r="C16" i="3"/>
  <c r="B16" i="3"/>
  <c r="F508" i="2"/>
  <c r="E508" i="2"/>
  <c r="D508" i="2"/>
  <c r="C508" i="2"/>
  <c r="B508" i="2"/>
  <c r="F502" i="2"/>
  <c r="E502" i="2"/>
  <c r="D502" i="2"/>
  <c r="C502" i="2"/>
  <c r="B502" i="2"/>
  <c r="F496" i="2"/>
  <c r="E496" i="2"/>
  <c r="D496" i="2"/>
  <c r="C496" i="2"/>
  <c r="B496" i="2"/>
  <c r="F490" i="2"/>
  <c r="E490" i="2"/>
  <c r="D490" i="2"/>
  <c r="C490" i="2"/>
  <c r="B490" i="2"/>
  <c r="F484" i="2"/>
  <c r="E484" i="2"/>
  <c r="D484" i="2"/>
  <c r="C484" i="2"/>
  <c r="B484" i="2"/>
  <c r="F478" i="2"/>
  <c r="E478" i="2"/>
  <c r="D478" i="2"/>
  <c r="C478" i="2"/>
  <c r="B478" i="2"/>
  <c r="F472" i="2"/>
  <c r="E472" i="2"/>
  <c r="D472" i="2"/>
  <c r="C472" i="2"/>
  <c r="B472" i="2"/>
  <c r="F466" i="2"/>
  <c r="E466" i="2"/>
  <c r="D466" i="2"/>
  <c r="C466" i="2"/>
  <c r="B466" i="2"/>
  <c r="F460" i="2"/>
  <c r="E460" i="2"/>
  <c r="D460" i="2"/>
  <c r="C460" i="2"/>
  <c r="B460" i="2"/>
  <c r="F454" i="2"/>
  <c r="E454" i="2"/>
  <c r="D454" i="2"/>
  <c r="C454" i="2"/>
  <c r="B454" i="2"/>
  <c r="F448" i="2"/>
  <c r="E448" i="2"/>
  <c r="D448" i="2"/>
  <c r="C448" i="2"/>
  <c r="B448" i="2"/>
  <c r="F442" i="2"/>
  <c r="E442" i="2"/>
  <c r="D442" i="2"/>
  <c r="C442" i="2"/>
  <c r="B442" i="2"/>
  <c r="F436" i="2"/>
  <c r="E436" i="2"/>
  <c r="D436" i="2"/>
  <c r="C436" i="2"/>
  <c r="B436" i="2"/>
  <c r="F430" i="2"/>
  <c r="E430" i="2"/>
  <c r="D430" i="2"/>
  <c r="C430" i="2"/>
  <c r="B430" i="2"/>
  <c r="F424" i="2"/>
  <c r="E424" i="2"/>
  <c r="D424" i="2"/>
  <c r="C424" i="2"/>
  <c r="B424" i="2"/>
  <c r="E418" i="2"/>
  <c r="D418" i="2"/>
  <c r="C418" i="2"/>
  <c r="B418" i="2"/>
  <c r="F412" i="2"/>
  <c r="E412" i="2"/>
  <c r="D412" i="2"/>
  <c r="C412" i="2"/>
  <c r="B412" i="2"/>
  <c r="F406" i="2"/>
  <c r="E406" i="2"/>
  <c r="D406" i="2"/>
  <c r="C406" i="2"/>
  <c r="B406" i="2"/>
  <c r="F400" i="2"/>
  <c r="E400" i="2"/>
  <c r="D400" i="2"/>
  <c r="C400" i="2"/>
  <c r="B400" i="2"/>
  <c r="F394" i="2"/>
  <c r="E394" i="2"/>
  <c r="D394" i="2"/>
  <c r="C394" i="2"/>
  <c r="B394" i="2"/>
  <c r="F388" i="2"/>
  <c r="E388" i="2"/>
  <c r="D388" i="2"/>
  <c r="C388" i="2"/>
  <c r="B388" i="2"/>
  <c r="F382" i="2"/>
  <c r="E382" i="2"/>
  <c r="D382" i="2"/>
  <c r="C382" i="2"/>
  <c r="B382" i="2"/>
  <c r="F376" i="2"/>
  <c r="E376" i="2"/>
  <c r="D376" i="2"/>
  <c r="C376" i="2"/>
  <c r="B376" i="2"/>
  <c r="F370" i="2"/>
  <c r="E370" i="2"/>
  <c r="D370" i="2"/>
  <c r="C370" i="2"/>
  <c r="B370" i="2"/>
  <c r="F364" i="2"/>
  <c r="E364" i="2"/>
  <c r="D364" i="2"/>
  <c r="C364" i="2"/>
  <c r="B364" i="2"/>
  <c r="F358" i="2"/>
  <c r="E358" i="2"/>
  <c r="D358" i="2"/>
  <c r="C358" i="2"/>
  <c r="B358" i="2"/>
  <c r="F345" i="2"/>
  <c r="E345" i="2"/>
  <c r="D345" i="2"/>
  <c r="C345" i="2"/>
  <c r="B345" i="2"/>
  <c r="F339" i="2"/>
  <c r="E339" i="2"/>
  <c r="D339" i="2"/>
  <c r="C339" i="2"/>
  <c r="B339" i="2"/>
  <c r="F333" i="2"/>
  <c r="E333" i="2"/>
  <c r="D333" i="2"/>
  <c r="C333" i="2"/>
  <c r="B333" i="2"/>
  <c r="F327" i="2"/>
  <c r="E327" i="2"/>
  <c r="D327" i="2"/>
  <c r="C327" i="2"/>
  <c r="B327" i="2"/>
  <c r="F321" i="2"/>
  <c r="E321" i="2"/>
  <c r="D321" i="2"/>
  <c r="C321" i="2"/>
  <c r="B321" i="2"/>
  <c r="F315" i="2"/>
  <c r="E315" i="2"/>
  <c r="D315" i="2"/>
  <c r="C315" i="2"/>
  <c r="B315" i="2"/>
  <c r="F309" i="2"/>
  <c r="E309" i="2"/>
  <c r="D309" i="2"/>
  <c r="C309" i="2"/>
  <c r="B309" i="2"/>
  <c r="F303" i="2"/>
  <c r="E303" i="2"/>
  <c r="D303" i="2"/>
  <c r="C303" i="2"/>
  <c r="B303" i="2"/>
  <c r="F297" i="2"/>
  <c r="E297" i="2"/>
  <c r="D297" i="2"/>
  <c r="C297" i="2"/>
  <c r="B297" i="2"/>
  <c r="F291" i="2"/>
  <c r="E291" i="2"/>
  <c r="D291" i="2"/>
  <c r="C291" i="2"/>
  <c r="B291" i="2"/>
  <c r="F285" i="2"/>
  <c r="E285" i="2"/>
  <c r="D285" i="2"/>
  <c r="C285" i="2"/>
  <c r="B285" i="2"/>
  <c r="F279" i="2"/>
  <c r="E279" i="2"/>
  <c r="D279" i="2"/>
  <c r="C279" i="2"/>
  <c r="B279" i="2"/>
  <c r="F273" i="2"/>
  <c r="E273" i="2"/>
  <c r="D273" i="2"/>
  <c r="C273" i="2"/>
  <c r="B273" i="2"/>
  <c r="F267" i="2"/>
  <c r="E267" i="2"/>
  <c r="D267" i="2"/>
  <c r="C267" i="2"/>
  <c r="B267" i="2"/>
  <c r="F261" i="2"/>
  <c r="E261" i="2"/>
  <c r="D261" i="2"/>
  <c r="C261" i="2"/>
  <c r="B261" i="2"/>
  <c r="F247" i="2"/>
  <c r="E247" i="2"/>
  <c r="D247" i="2"/>
  <c r="C247" i="2"/>
  <c r="B247" i="2"/>
  <c r="F241" i="2"/>
  <c r="E241" i="2"/>
  <c r="D241" i="2"/>
  <c r="C241" i="2"/>
  <c r="B241" i="2"/>
  <c r="F235" i="2"/>
  <c r="E235" i="2"/>
  <c r="D235" i="2"/>
  <c r="C235" i="2"/>
  <c r="B235" i="2"/>
  <c r="F229" i="2"/>
  <c r="E229" i="2"/>
  <c r="D229" i="2"/>
  <c r="C229" i="2"/>
  <c r="B229" i="2"/>
  <c r="F223" i="2"/>
  <c r="D223" i="2"/>
  <c r="F217" i="2"/>
  <c r="E217" i="2"/>
  <c r="D217" i="2"/>
  <c r="C217" i="2"/>
  <c r="B217" i="2"/>
  <c r="F211" i="2"/>
  <c r="E211" i="2"/>
  <c r="D211" i="2"/>
  <c r="C211" i="2"/>
  <c r="B211" i="2"/>
  <c r="E205" i="2"/>
  <c r="D205" i="2"/>
  <c r="C205" i="2"/>
  <c r="B205" i="2"/>
  <c r="E199" i="2"/>
  <c r="D199" i="2"/>
  <c r="C199" i="2"/>
  <c r="B199" i="2"/>
  <c r="E193" i="2"/>
  <c r="D193" i="2"/>
  <c r="C193" i="2"/>
  <c r="B193" i="2"/>
  <c r="E187" i="2"/>
  <c r="D187" i="2"/>
  <c r="C187" i="2"/>
  <c r="B187" i="2"/>
  <c r="E181" i="2"/>
  <c r="D181" i="2"/>
  <c r="C181" i="2"/>
  <c r="B181" i="2"/>
  <c r="E168" i="2"/>
  <c r="D168" i="2"/>
  <c r="C168" i="2"/>
  <c r="B168" i="2"/>
  <c r="E162" i="2"/>
  <c r="D162" i="2"/>
  <c r="C162" i="2"/>
  <c r="B162" i="2"/>
  <c r="E156" i="2"/>
  <c r="D156" i="2"/>
  <c r="C156" i="2"/>
  <c r="B156" i="2"/>
  <c r="E150" i="2"/>
  <c r="D150" i="2"/>
  <c r="C150" i="2"/>
  <c r="B150" i="2"/>
  <c r="E144" i="2"/>
  <c r="D144" i="2"/>
  <c r="C144" i="2"/>
  <c r="B144" i="2"/>
  <c r="F131" i="2"/>
  <c r="E131" i="2"/>
  <c r="D131" i="2"/>
  <c r="C131" i="2"/>
  <c r="B131" i="2"/>
  <c r="F125" i="2"/>
  <c r="E125" i="2"/>
  <c r="D125" i="2"/>
  <c r="C125" i="2"/>
  <c r="B125" i="2"/>
  <c r="F119" i="2"/>
  <c r="E119" i="2"/>
  <c r="D119" i="2"/>
  <c r="C119" i="2"/>
  <c r="B119" i="2"/>
  <c r="F106" i="2"/>
  <c r="E106" i="2"/>
  <c r="D106" i="2"/>
  <c r="C106" i="2"/>
  <c r="B106" i="2"/>
  <c r="F100" i="2"/>
  <c r="E100" i="2"/>
  <c r="D100" i="2"/>
  <c r="C100" i="2"/>
  <c r="B100" i="2"/>
  <c r="F94" i="2"/>
  <c r="E94" i="2"/>
  <c r="D94" i="2"/>
  <c r="C94" i="2"/>
  <c r="B94" i="2"/>
  <c r="F88" i="2"/>
  <c r="E88" i="2"/>
  <c r="D88" i="2"/>
  <c r="C88" i="2"/>
  <c r="B88" i="2"/>
  <c r="F82" i="2"/>
  <c r="E82" i="2"/>
  <c r="D82" i="2"/>
  <c r="C82" i="2"/>
  <c r="B82" i="2"/>
  <c r="F76" i="2"/>
  <c r="E76" i="2"/>
  <c r="D76" i="2"/>
  <c r="C76" i="2"/>
  <c r="B76" i="2"/>
  <c r="F70" i="2"/>
  <c r="E70" i="2"/>
  <c r="D70" i="2"/>
  <c r="C70" i="2"/>
  <c r="B70" i="2"/>
  <c r="F64" i="2"/>
  <c r="E64" i="2"/>
  <c r="D64" i="2"/>
  <c r="C64" i="2"/>
  <c r="B64" i="2"/>
  <c r="F58" i="2"/>
  <c r="E58" i="2"/>
  <c r="D58" i="2"/>
  <c r="C58" i="2"/>
  <c r="B58" i="2"/>
  <c r="F52" i="2"/>
  <c r="E52" i="2"/>
  <c r="D52" i="2"/>
  <c r="C52" i="2"/>
  <c r="B52" i="2"/>
  <c r="F46" i="2"/>
  <c r="E46" i="2"/>
  <c r="D46" i="2"/>
  <c r="C46" i="2"/>
  <c r="B46" i="2"/>
  <c r="F40" i="2"/>
  <c r="E40" i="2"/>
  <c r="D40" i="2"/>
  <c r="C40" i="2"/>
  <c r="B40" i="2"/>
  <c r="F34" i="2"/>
  <c r="E34" i="2"/>
  <c r="D34" i="2"/>
  <c r="C34" i="2"/>
  <c r="B34" i="2"/>
  <c r="F28" i="2"/>
  <c r="E28" i="2"/>
  <c r="D28" i="2"/>
  <c r="C28" i="2"/>
  <c r="B28" i="2"/>
  <c r="F22" i="2"/>
  <c r="E22" i="2"/>
  <c r="D22" i="2"/>
  <c r="C22" i="2"/>
  <c r="B22" i="2"/>
  <c r="F16" i="2"/>
  <c r="E16" i="2"/>
  <c r="D16" i="2"/>
  <c r="C16" i="2"/>
  <c r="B16" i="2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508" i="1"/>
  <c r="D508" i="1"/>
  <c r="C508" i="1"/>
  <c r="B508" i="1"/>
  <c r="E502" i="1"/>
  <c r="D502" i="1"/>
  <c r="C502" i="1"/>
  <c r="B502" i="1"/>
  <c r="E496" i="1"/>
  <c r="D496" i="1"/>
  <c r="C496" i="1"/>
  <c r="B496" i="1"/>
  <c r="E490" i="1"/>
  <c r="D490" i="1"/>
  <c r="C490" i="1"/>
  <c r="B490" i="1"/>
  <c r="E484" i="1"/>
  <c r="D484" i="1"/>
  <c r="C484" i="1"/>
  <c r="B484" i="1"/>
  <c r="E478" i="1"/>
  <c r="D478" i="1"/>
  <c r="C478" i="1"/>
  <c r="B478" i="1"/>
  <c r="E472" i="1"/>
  <c r="D472" i="1"/>
  <c r="C472" i="1"/>
  <c r="B472" i="1"/>
  <c r="E466" i="1"/>
  <c r="D466" i="1"/>
  <c r="C466" i="1"/>
  <c r="B466" i="1"/>
  <c r="E460" i="1"/>
  <c r="D460" i="1"/>
  <c r="C460" i="1"/>
  <c r="B460" i="1"/>
  <c r="E454" i="1"/>
  <c r="D454" i="1"/>
  <c r="C454" i="1"/>
  <c r="B454" i="1"/>
  <c r="E448" i="1"/>
  <c r="D448" i="1"/>
  <c r="C448" i="1"/>
  <c r="B448" i="1"/>
  <c r="E442" i="1"/>
  <c r="D442" i="1"/>
  <c r="C442" i="1"/>
  <c r="B442" i="1"/>
  <c r="E436" i="1"/>
  <c r="D436" i="1"/>
  <c r="C436" i="1"/>
  <c r="B436" i="1"/>
  <c r="E430" i="1"/>
  <c r="D430" i="1"/>
  <c r="C430" i="1"/>
  <c r="B430" i="1"/>
  <c r="E424" i="1"/>
  <c r="D424" i="1"/>
  <c r="C424" i="1"/>
  <c r="B424" i="1"/>
  <c r="E418" i="1"/>
  <c r="D418" i="1"/>
  <c r="C418" i="1"/>
  <c r="B418" i="1"/>
  <c r="E412" i="1"/>
  <c r="D412" i="1"/>
  <c r="C412" i="1"/>
  <c r="B412" i="1"/>
  <c r="E406" i="1"/>
  <c r="D406" i="1"/>
  <c r="C406" i="1"/>
  <c r="B406" i="1"/>
  <c r="E400" i="1"/>
  <c r="D400" i="1"/>
  <c r="C400" i="1"/>
  <c r="B400" i="1"/>
  <c r="E394" i="1"/>
  <c r="D394" i="1"/>
  <c r="C394" i="1"/>
  <c r="B394" i="1"/>
  <c r="E388" i="1"/>
  <c r="D388" i="1"/>
  <c r="C388" i="1"/>
  <c r="B388" i="1"/>
  <c r="E382" i="1"/>
  <c r="D382" i="1"/>
  <c r="C382" i="1"/>
  <c r="B382" i="1"/>
  <c r="E376" i="1"/>
  <c r="D376" i="1"/>
  <c r="C376" i="1"/>
  <c r="B376" i="1"/>
  <c r="E370" i="1"/>
  <c r="D370" i="1"/>
  <c r="C370" i="1"/>
  <c r="B370" i="1"/>
  <c r="E364" i="1"/>
  <c r="D364" i="1"/>
  <c r="C364" i="1"/>
  <c r="B364" i="1"/>
  <c r="E358" i="1"/>
  <c r="D358" i="1"/>
  <c r="C358" i="1"/>
  <c r="B358" i="1"/>
  <c r="E345" i="1"/>
  <c r="D345" i="1"/>
  <c r="C345" i="1"/>
  <c r="B345" i="1"/>
  <c r="E339" i="1"/>
  <c r="D339" i="1"/>
  <c r="C339" i="1"/>
  <c r="B339" i="1"/>
  <c r="E333" i="1"/>
  <c r="D333" i="1"/>
  <c r="C333" i="1"/>
  <c r="B333" i="1"/>
  <c r="E327" i="1"/>
  <c r="D327" i="1"/>
  <c r="C327" i="1"/>
  <c r="B327" i="1"/>
  <c r="E321" i="1"/>
  <c r="D321" i="1"/>
  <c r="C321" i="1"/>
  <c r="B321" i="1"/>
  <c r="E315" i="1"/>
  <c r="D315" i="1"/>
  <c r="C315" i="1"/>
  <c r="B315" i="1"/>
  <c r="E309" i="1"/>
  <c r="D309" i="1"/>
  <c r="C309" i="1"/>
  <c r="B309" i="1"/>
  <c r="E303" i="1"/>
  <c r="D303" i="1"/>
  <c r="C303" i="1"/>
  <c r="B303" i="1"/>
  <c r="E297" i="1"/>
  <c r="D297" i="1"/>
  <c r="C297" i="1"/>
  <c r="B297" i="1"/>
  <c r="E291" i="1"/>
  <c r="D291" i="1"/>
  <c r="C291" i="1"/>
  <c r="B291" i="1"/>
  <c r="E285" i="1"/>
  <c r="D285" i="1"/>
  <c r="C285" i="1"/>
  <c r="B285" i="1"/>
  <c r="E279" i="1"/>
  <c r="D279" i="1"/>
  <c r="C279" i="1"/>
  <c r="B279" i="1"/>
  <c r="E273" i="1"/>
  <c r="D273" i="1"/>
  <c r="C273" i="1"/>
  <c r="B273" i="1"/>
  <c r="E267" i="1"/>
  <c r="D267" i="1"/>
  <c r="C267" i="1"/>
  <c r="B267" i="1"/>
  <c r="E261" i="1"/>
  <c r="D261" i="1"/>
  <c r="C261" i="1"/>
  <c r="B261" i="1"/>
  <c r="E247" i="1"/>
  <c r="D247" i="1"/>
  <c r="C247" i="1"/>
  <c r="B247" i="1"/>
  <c r="E241" i="1"/>
  <c r="D241" i="1"/>
  <c r="C241" i="1"/>
  <c r="B241" i="1"/>
  <c r="E235" i="1"/>
  <c r="D235" i="1"/>
  <c r="C235" i="1"/>
  <c r="B235" i="1"/>
  <c r="E229" i="1"/>
  <c r="D229" i="1"/>
  <c r="C229" i="1"/>
  <c r="B229" i="1"/>
  <c r="E217" i="1"/>
  <c r="D217" i="1"/>
  <c r="C217" i="1"/>
  <c r="B217" i="1"/>
  <c r="E211" i="1"/>
  <c r="D211" i="1"/>
  <c r="C211" i="1"/>
  <c r="B211" i="1"/>
  <c r="E205" i="1"/>
  <c r="D205" i="1"/>
  <c r="C205" i="1"/>
  <c r="B205" i="1"/>
  <c r="E199" i="1"/>
  <c r="D199" i="1"/>
  <c r="C199" i="1"/>
  <c r="B199" i="1"/>
  <c r="E193" i="1"/>
  <c r="D193" i="1"/>
  <c r="C193" i="1"/>
  <c r="B193" i="1"/>
  <c r="E187" i="1"/>
  <c r="D187" i="1"/>
  <c r="C187" i="1"/>
  <c r="B187" i="1"/>
  <c r="E181" i="1"/>
  <c r="D181" i="1"/>
  <c r="C181" i="1"/>
  <c r="B181" i="1"/>
  <c r="E168" i="1"/>
  <c r="D168" i="1"/>
  <c r="C168" i="1"/>
  <c r="B168" i="1"/>
  <c r="E162" i="1"/>
  <c r="D162" i="1"/>
  <c r="C162" i="1"/>
  <c r="B162" i="1"/>
  <c r="E156" i="1"/>
  <c r="D156" i="1"/>
  <c r="C156" i="1"/>
  <c r="B156" i="1"/>
  <c r="E150" i="1"/>
  <c r="D150" i="1"/>
  <c r="C150" i="1"/>
  <c r="B150" i="1"/>
  <c r="E144" i="1"/>
  <c r="D144" i="1"/>
  <c r="C144" i="1"/>
  <c r="B144" i="1"/>
  <c r="E131" i="1"/>
  <c r="D131" i="1"/>
  <c r="C131" i="1"/>
  <c r="B131" i="1"/>
  <c r="E125" i="1"/>
  <c r="D125" i="1"/>
  <c r="C125" i="1"/>
  <c r="B125" i="1"/>
  <c r="E119" i="1"/>
  <c r="D119" i="1"/>
  <c r="C119" i="1"/>
  <c r="B119" i="1"/>
  <c r="E106" i="1"/>
  <c r="D106" i="1"/>
  <c r="C106" i="1"/>
  <c r="B106" i="1"/>
  <c r="E100" i="1"/>
  <c r="D100" i="1"/>
  <c r="C100" i="1"/>
  <c r="B100" i="1"/>
  <c r="E94" i="1"/>
  <c r="D94" i="1"/>
  <c r="C94" i="1"/>
  <c r="B94" i="1"/>
  <c r="E88" i="1"/>
  <c r="D88" i="1"/>
  <c r="C88" i="1"/>
  <c r="B88" i="1"/>
  <c r="E82" i="1"/>
  <c r="D82" i="1"/>
  <c r="C82" i="1"/>
  <c r="B82" i="1"/>
  <c r="E76" i="1"/>
  <c r="D76" i="1"/>
  <c r="C76" i="1"/>
  <c r="B76" i="1"/>
  <c r="E70" i="1"/>
  <c r="D70" i="1"/>
  <c r="C70" i="1"/>
  <c r="B70" i="1"/>
  <c r="E64" i="1"/>
  <c r="D64" i="1"/>
  <c r="C64" i="1"/>
  <c r="B64" i="1"/>
  <c r="E58" i="1"/>
  <c r="D58" i="1"/>
  <c r="C58" i="1"/>
  <c r="B58" i="1"/>
  <c r="E52" i="1"/>
  <c r="D52" i="1"/>
  <c r="C52" i="1"/>
  <c r="B52" i="1"/>
  <c r="E46" i="1"/>
  <c r="D46" i="1"/>
  <c r="C46" i="1"/>
  <c r="B46" i="1"/>
  <c r="E40" i="1"/>
  <c r="D40" i="1"/>
  <c r="C40" i="1"/>
  <c r="B40" i="1"/>
  <c r="E34" i="1"/>
  <c r="D34" i="1"/>
  <c r="C34" i="1"/>
  <c r="B34" i="1"/>
  <c r="E28" i="1"/>
  <c r="D28" i="1"/>
  <c r="C28" i="1"/>
  <c r="B28" i="1"/>
  <c r="E22" i="1"/>
  <c r="D22" i="1"/>
  <c r="C22" i="1"/>
  <c r="B22" i="1"/>
  <c r="E16" i="1"/>
  <c r="D16" i="1"/>
  <c r="C16" i="1"/>
  <c r="B16" i="1"/>
  <c r="F258" i="5" l="1"/>
  <c r="B138" i="5"/>
  <c r="B8" i="16" s="1"/>
  <c r="B352" i="5"/>
  <c r="B11" i="16" s="1"/>
  <c r="F256" i="5"/>
  <c r="C5" i="5"/>
  <c r="D8" i="2"/>
  <c r="D6" i="2"/>
  <c r="E7" i="2"/>
  <c r="B6" i="2"/>
  <c r="B7" i="2"/>
  <c r="E6" i="2"/>
  <c r="E5" i="2"/>
  <c r="C6" i="2"/>
  <c r="D5" i="2"/>
  <c r="C7" i="2"/>
  <c r="D7" i="2"/>
  <c r="E255" i="2"/>
  <c r="E31" i="16" s="1"/>
  <c r="B8" i="2"/>
  <c r="C8" i="2"/>
  <c r="E8" i="2"/>
  <c r="B5" i="2"/>
  <c r="C5" i="2"/>
  <c r="B113" i="4"/>
  <c r="C7" i="16" s="1"/>
  <c r="D113" i="4"/>
  <c r="C21" i="16" s="1"/>
  <c r="C8" i="5"/>
  <c r="D5" i="5"/>
  <c r="B5" i="5"/>
  <c r="D7" i="5"/>
  <c r="F175" i="5"/>
  <c r="C7" i="5"/>
  <c r="E6" i="5"/>
  <c r="D8" i="5"/>
  <c r="E7" i="5"/>
  <c r="D4" i="5"/>
  <c r="E8" i="5"/>
  <c r="B6" i="5"/>
  <c r="B7" i="5"/>
  <c r="B8" i="5"/>
  <c r="D6" i="5"/>
  <c r="E5" i="5"/>
  <c r="B4" i="5"/>
  <c r="C4" i="5"/>
  <c r="F353" i="5"/>
  <c r="F354" i="5"/>
  <c r="F355" i="5"/>
  <c r="E4" i="5"/>
  <c r="C6" i="5"/>
  <c r="F256" i="1"/>
  <c r="F11" i="1"/>
  <c r="F116" i="1"/>
  <c r="F140" i="1"/>
  <c r="F178" i="1"/>
  <c r="F139" i="1"/>
  <c r="F177" i="1"/>
  <c r="F353" i="1"/>
  <c r="F354" i="1"/>
  <c r="F355" i="1"/>
  <c r="F12" i="1"/>
  <c r="F141" i="1"/>
  <c r="F115" i="1"/>
  <c r="F6" i="1"/>
  <c r="D352" i="1"/>
  <c r="F5" i="1"/>
  <c r="B358" i="4"/>
  <c r="C11" i="16" s="1"/>
  <c r="D358" i="4"/>
  <c r="C25" i="16" s="1"/>
  <c r="C358" i="4"/>
  <c r="C18" i="16" s="1"/>
  <c r="E358" i="4"/>
  <c r="C32" i="16" s="1"/>
  <c r="D255" i="4"/>
  <c r="E255" i="4"/>
  <c r="C31" i="16" s="1"/>
  <c r="C255" i="4"/>
  <c r="C17" i="16" s="1"/>
  <c r="B255" i="4"/>
  <c r="C10" i="16" s="1"/>
  <c r="E8" i="4"/>
  <c r="D7" i="4"/>
  <c r="C5" i="4"/>
  <c r="D175" i="4"/>
  <c r="C23" i="16" s="1"/>
  <c r="C175" i="4"/>
  <c r="C16" i="16" s="1"/>
  <c r="B6" i="4"/>
  <c r="B175" i="4"/>
  <c r="C9" i="16" s="1"/>
  <c r="D8" i="4"/>
  <c r="D4" i="4"/>
  <c r="E175" i="4"/>
  <c r="C30" i="16" s="1"/>
  <c r="D138" i="4"/>
  <c r="C22" i="16" s="1"/>
  <c r="B7" i="4"/>
  <c r="C7" i="4"/>
  <c r="C4" i="4"/>
  <c r="B4" i="4"/>
  <c r="C138" i="4"/>
  <c r="C15" i="16" s="1"/>
  <c r="C6" i="4"/>
  <c r="D6" i="4"/>
  <c r="B138" i="4"/>
  <c r="C8" i="16" s="1"/>
  <c r="B8" i="4"/>
  <c r="C8" i="4"/>
  <c r="B5" i="4"/>
  <c r="D5" i="4"/>
  <c r="E138" i="4"/>
  <c r="C29" i="16" s="1"/>
  <c r="E7" i="4"/>
  <c r="F11" i="4"/>
  <c r="F13" i="4"/>
  <c r="F12" i="4"/>
  <c r="C10" i="4"/>
  <c r="C13" i="16" s="1"/>
  <c r="B10" i="4"/>
  <c r="C6" i="16" s="1"/>
  <c r="E10" i="4"/>
  <c r="C27" i="16" s="1"/>
  <c r="E4" i="4"/>
  <c r="E5" i="4"/>
  <c r="E6" i="4"/>
  <c r="D10" i="4"/>
  <c r="F14" i="4"/>
  <c r="B358" i="3"/>
  <c r="D11" i="16" s="1"/>
  <c r="E8" i="3"/>
  <c r="C4" i="3"/>
  <c r="B6" i="3"/>
  <c r="D10" i="3"/>
  <c r="D20" i="16" s="1"/>
  <c r="D4" i="3"/>
  <c r="B4" i="3"/>
  <c r="B5" i="3"/>
  <c r="E4" i="3"/>
  <c r="C5" i="3"/>
  <c r="D5" i="3"/>
  <c r="E5" i="3"/>
  <c r="C6" i="3"/>
  <c r="D6" i="3"/>
  <c r="E6" i="3"/>
  <c r="C352" i="1"/>
  <c r="F18" i="16" s="1"/>
  <c r="F257" i="1"/>
  <c r="F114" i="1"/>
  <c r="F13" i="1"/>
  <c r="F258" i="1"/>
  <c r="E352" i="1"/>
  <c r="F32" i="16" s="1"/>
  <c r="B352" i="1"/>
  <c r="F11" i="16" s="1"/>
  <c r="B255" i="1"/>
  <c r="F10" i="16" s="1"/>
  <c r="D255" i="1"/>
  <c r="F24" i="16" s="1"/>
  <c r="C255" i="1"/>
  <c r="F17" i="16" s="1"/>
  <c r="E255" i="1"/>
  <c r="F31" i="16" s="1"/>
  <c r="B10" i="1"/>
  <c r="F6" i="16" s="1"/>
  <c r="E138" i="1"/>
  <c r="F29" i="16" s="1"/>
  <c r="B138" i="1"/>
  <c r="F8" i="16" s="1"/>
  <c r="C138" i="1"/>
  <c r="F15" i="16" s="1"/>
  <c r="D138" i="1"/>
  <c r="F22" i="16" s="1"/>
  <c r="C113" i="1"/>
  <c r="F14" i="16" s="1"/>
  <c r="D113" i="1"/>
  <c r="F21" i="16" s="1"/>
  <c r="E113" i="1"/>
  <c r="F28" i="16" s="1"/>
  <c r="B113" i="1"/>
  <c r="F7" i="16" s="1"/>
  <c r="E10" i="1"/>
  <c r="F27" i="16" s="1"/>
  <c r="D10" i="1"/>
  <c r="F20" i="16" s="1"/>
  <c r="C10" i="1"/>
  <c r="F13" i="16" s="1"/>
  <c r="B138" i="2"/>
  <c r="E8" i="16" s="1"/>
  <c r="C138" i="2"/>
  <c r="E15" i="16" s="1"/>
  <c r="C255" i="2"/>
  <c r="E17" i="16" s="1"/>
  <c r="D255" i="2"/>
  <c r="B255" i="2"/>
  <c r="E10" i="16" s="1"/>
  <c r="B113" i="2"/>
  <c r="E7" i="16" s="1"/>
  <c r="E138" i="2"/>
  <c r="E29" i="16" s="1"/>
  <c r="B176" i="2"/>
  <c r="B4" i="2" s="1"/>
  <c r="C176" i="2"/>
  <c r="C4" i="2" s="1"/>
  <c r="D138" i="2"/>
  <c r="E22" i="16" s="1"/>
  <c r="D176" i="2"/>
  <c r="D4" i="2" s="1"/>
  <c r="E176" i="2"/>
  <c r="E4" i="2" s="1"/>
  <c r="D113" i="2"/>
  <c r="E21" i="16" s="1"/>
  <c r="E113" i="2"/>
  <c r="E28" i="16" s="1"/>
  <c r="C113" i="2"/>
  <c r="E14" i="16" s="1"/>
  <c r="C10" i="2"/>
  <c r="E13" i="16" s="1"/>
  <c r="D10" i="2"/>
  <c r="E20" i="16" s="1"/>
  <c r="B10" i="2"/>
  <c r="E6" i="16" s="1"/>
  <c r="E10" i="2"/>
  <c r="E27" i="16" s="1"/>
  <c r="E358" i="3"/>
  <c r="D32" i="16" s="1"/>
  <c r="C358" i="3"/>
  <c r="D18" i="16" s="1"/>
  <c r="D358" i="3"/>
  <c r="E138" i="3"/>
  <c r="D29" i="16" s="1"/>
  <c r="B255" i="3"/>
  <c r="D10" i="16" s="1"/>
  <c r="D255" i="3"/>
  <c r="D24" i="16" s="1"/>
  <c r="C255" i="3"/>
  <c r="D17" i="16" s="1"/>
  <c r="E255" i="3"/>
  <c r="D31" i="16" s="1"/>
  <c r="E113" i="3"/>
  <c r="D28" i="16" s="1"/>
  <c r="B138" i="3"/>
  <c r="D8" i="16" s="1"/>
  <c r="C138" i="3"/>
  <c r="D15" i="16" s="1"/>
  <c r="D138" i="3"/>
  <c r="D22" i="16" s="1"/>
  <c r="B179" i="3"/>
  <c r="B187" i="3"/>
  <c r="E187" i="3"/>
  <c r="E179" i="3"/>
  <c r="E175" i="3" s="1"/>
  <c r="D30" i="16" s="1"/>
  <c r="B180" i="3"/>
  <c r="B8" i="3" s="1"/>
  <c r="D179" i="3"/>
  <c r="D7" i="3" s="1"/>
  <c r="D187" i="3"/>
  <c r="D180" i="3"/>
  <c r="D8" i="3" s="1"/>
  <c r="C179" i="3"/>
  <c r="C7" i="3" s="1"/>
  <c r="C180" i="3"/>
  <c r="C8" i="3" s="1"/>
  <c r="C113" i="3"/>
  <c r="D14" i="16" s="1"/>
  <c r="D113" i="3"/>
  <c r="D21" i="16" s="1"/>
  <c r="B113" i="3"/>
  <c r="D7" i="16" s="1"/>
  <c r="C352" i="5"/>
  <c r="B18" i="16" s="1"/>
  <c r="D352" i="5"/>
  <c r="B25" i="16" s="1"/>
  <c r="E352" i="5"/>
  <c r="B32" i="16" s="1"/>
  <c r="B175" i="5"/>
  <c r="B9" i="16" s="1"/>
  <c r="C255" i="5"/>
  <c r="B17" i="16" s="1"/>
  <c r="B255" i="5"/>
  <c r="B10" i="16" s="1"/>
  <c r="D255" i="5"/>
  <c r="B24" i="16" s="1"/>
  <c r="E255" i="5"/>
  <c r="B31" i="16" s="1"/>
  <c r="C10" i="5"/>
  <c r="B13" i="16" s="1"/>
  <c r="D175" i="5"/>
  <c r="B23" i="16" s="1"/>
  <c r="E175" i="5"/>
  <c r="B30" i="16" s="1"/>
  <c r="C175" i="5"/>
  <c r="B16" i="16" s="1"/>
  <c r="D138" i="5"/>
  <c r="B22" i="16" s="1"/>
  <c r="C138" i="5"/>
  <c r="B15" i="16" s="1"/>
  <c r="E138" i="5"/>
  <c r="B29" i="16" s="1"/>
  <c r="D113" i="5"/>
  <c r="B21" i="16" s="1"/>
  <c r="D10" i="5"/>
  <c r="B20" i="16" s="1"/>
  <c r="B113" i="5"/>
  <c r="B7" i="16" s="1"/>
  <c r="C113" i="5"/>
  <c r="B14" i="16" s="1"/>
  <c r="E10" i="5"/>
  <c r="B27" i="16" s="1"/>
  <c r="E113" i="5"/>
  <c r="B28" i="16" s="1"/>
  <c r="B10" i="3"/>
  <c r="D6" i="16" s="1"/>
  <c r="C10" i="3"/>
  <c r="D13" i="16" s="1"/>
  <c r="E10" i="3"/>
  <c r="D27" i="16" s="1"/>
  <c r="E223" i="2"/>
  <c r="E175" i="2" s="1"/>
  <c r="E30" i="16" s="1"/>
  <c r="E352" i="2"/>
  <c r="E32" i="16" s="1"/>
  <c r="C352" i="2"/>
  <c r="E18" i="16" s="1"/>
  <c r="D352" i="2"/>
  <c r="B352" i="2"/>
  <c r="E11" i="16" s="1"/>
  <c r="D175" i="2"/>
  <c r="E23" i="16" s="1"/>
  <c r="C175" i="2"/>
  <c r="E16" i="16" s="1"/>
  <c r="F113" i="5" l="1"/>
  <c r="F113" i="4"/>
  <c r="F352" i="1"/>
  <c r="F25" i="16"/>
  <c r="F10" i="5"/>
  <c r="F10" i="4"/>
  <c r="C20" i="16"/>
  <c r="F255" i="4"/>
  <c r="C24" i="16"/>
  <c r="F358" i="3"/>
  <c r="D25" i="16"/>
  <c r="F138" i="3"/>
  <c r="F138" i="2"/>
  <c r="F255" i="2"/>
  <c r="E24" i="16"/>
  <c r="F352" i="2"/>
  <c r="E25" i="16"/>
  <c r="B175" i="2"/>
  <c r="E9" i="16" s="1"/>
  <c r="F10" i="2"/>
  <c r="F113" i="2"/>
  <c r="E3" i="2"/>
  <c r="E12" i="16"/>
  <c r="B3" i="2"/>
  <c r="E26" i="16"/>
  <c r="C3" i="2"/>
  <c r="D3" i="2"/>
  <c r="F175" i="2"/>
  <c r="F10" i="3"/>
  <c r="F113" i="3"/>
  <c r="D26" i="16"/>
  <c r="D3" i="5"/>
  <c r="E3" i="5"/>
  <c r="F138" i="5"/>
  <c r="C3" i="5"/>
  <c r="B3" i="5"/>
  <c r="B5" i="16"/>
  <c r="B12" i="16"/>
  <c r="B26" i="16"/>
  <c r="F352" i="5"/>
  <c r="F255" i="3"/>
  <c r="F10" i="1"/>
  <c r="F138" i="1"/>
  <c r="F113" i="1"/>
  <c r="F255" i="1"/>
  <c r="C5" i="16"/>
  <c r="F358" i="4"/>
  <c r="F7" i="4"/>
  <c r="F175" i="4"/>
  <c r="D3" i="4"/>
  <c r="B3" i="4"/>
  <c r="F4" i="4"/>
  <c r="C3" i="4"/>
  <c r="F6" i="4"/>
  <c r="F138" i="4"/>
  <c r="C12" i="16"/>
  <c r="C26" i="16"/>
  <c r="F5" i="4"/>
  <c r="E3" i="4"/>
  <c r="F255" i="5"/>
  <c r="B175" i="3"/>
  <c r="D9" i="16" s="1"/>
  <c r="C3" i="3"/>
  <c r="E7" i="3"/>
  <c r="E3" i="3" s="1"/>
  <c r="B7" i="3"/>
  <c r="B3" i="3" s="1"/>
  <c r="D3" i="3"/>
  <c r="C175" i="3"/>
  <c r="D175" i="3"/>
  <c r="D23" i="16" s="1"/>
  <c r="D16" i="16" l="1"/>
  <c r="D12" i="16" s="1"/>
  <c r="B19" i="16"/>
  <c r="E19" i="16"/>
  <c r="E5" i="16"/>
  <c r="F175" i="3"/>
  <c r="D19" i="16"/>
  <c r="C19" i="16"/>
  <c r="F3" i="4"/>
  <c r="D5" i="16"/>
  <c r="F224" i="1" l="1"/>
  <c r="E224" i="1"/>
  <c r="E176" i="1" s="1"/>
  <c r="D224" i="1"/>
  <c r="D176" i="1" s="1"/>
  <c r="D175" i="1" s="1"/>
  <c r="C224" i="1"/>
  <c r="C176" i="1" s="1"/>
  <c r="C175" i="1" s="1"/>
  <c r="F16" i="16" s="1"/>
  <c r="B224" i="1"/>
  <c r="B176" i="1" s="1"/>
  <c r="B175" i="1" s="1"/>
  <c r="F9" i="16" s="1"/>
  <c r="F23" i="16" l="1"/>
  <c r="F19" i="16" s="1"/>
  <c r="F5" i="16"/>
  <c r="F12" i="16"/>
  <c r="F175" i="1"/>
  <c r="E175" i="1"/>
  <c r="F176" i="1"/>
  <c r="B4" i="1"/>
  <c r="B3" i="1" s="1"/>
  <c r="B223" i="1"/>
  <c r="C4" i="1"/>
  <c r="C3" i="1" s="1"/>
  <c r="C223" i="1"/>
  <c r="D4" i="1"/>
  <c r="D3" i="1" s="1"/>
  <c r="D223" i="1"/>
  <c r="E223" i="1"/>
  <c r="E4" i="1"/>
  <c r="F30" i="16" l="1"/>
  <c r="F26" i="16" s="1"/>
  <c r="E3" i="1"/>
  <c r="F3" i="1" s="1"/>
  <c r="F4" i="1"/>
</calcChain>
</file>

<file path=xl/sharedStrings.xml><?xml version="1.0" encoding="utf-8"?>
<sst xmlns="http://schemas.openxmlformats.org/spreadsheetml/2006/main" count="2597" uniqueCount="106">
  <si>
    <t>Saajat</t>
  </si>
  <si>
    <t xml:space="preserve">M00-M99 Tuki- ja liikuntaelinten sekä sidekudoksen sairaudet </t>
  </si>
  <si>
    <t>M00 Nivelinfektio</t>
  </si>
  <si>
    <t>M02 Reaktiiviset niveltulehdukset</t>
  </si>
  <si>
    <t>M03 Muualla luokitettuihin infektiotauteihin liittyvät reaktiiviset niveltulehdukset</t>
  </si>
  <si>
    <t>M07 Psoriaasiin ja suolisairauksiin liittyvät nivelsairaudet</t>
  </si>
  <si>
    <t>M09 Muualla luokitettuihin sairauksiin liittyvä lasten niveltulehdus</t>
  </si>
  <si>
    <t>M10 Kihti</t>
  </si>
  <si>
    <t>M11 Muut nivelten kidesairaudet</t>
  </si>
  <si>
    <t>M12 Muut spesifiset nivelsairaudet</t>
  </si>
  <si>
    <t>M13 Muut niveltulehdukset</t>
  </si>
  <si>
    <t>M20 Sormien ja varpaiden hankinnaiset epämuotoisuudet</t>
  </si>
  <si>
    <t>M21 Muut hankinnaiset raajojen epämuotoisuudet</t>
  </si>
  <si>
    <t>M22 Polvilumpion sairaudet</t>
  </si>
  <si>
    <t>M23 Polven sisäiset viat</t>
  </si>
  <si>
    <t>M24 Muut spesifiset nivelviat</t>
  </si>
  <si>
    <t>M25 Muut nivelsairaudet</t>
  </si>
  <si>
    <t>M05 Seropositiivinen nivelreuma</t>
  </si>
  <si>
    <t>M06 Muu nivelreuma</t>
  </si>
  <si>
    <t>M08 Lasten niveltulehdus</t>
  </si>
  <si>
    <t>M15 Moninivelrikko</t>
  </si>
  <si>
    <t>M16 Lonkan nivelrikko</t>
  </si>
  <si>
    <t>M17 Polven nivelrikko</t>
  </si>
  <si>
    <t>M18 Peukalon kämmennivelen (CMC) nivelrikko</t>
  </si>
  <si>
    <t>M19 Muut nivelrikot</t>
  </si>
  <si>
    <t>M40-M54  Selkäsairaudet</t>
  </si>
  <si>
    <t>M40 Kyfoosi ja lordoosi</t>
  </si>
  <si>
    <t>M41 Skolioosi (kieroselkäisyys)</t>
  </si>
  <si>
    <t>M42 Selkärangan osteokondroosi</t>
  </si>
  <si>
    <t>M43 Muut epämuotoisuutta aiheuttavat selkäsairaudet</t>
  </si>
  <si>
    <t>M45 Selkärankareuma</t>
  </si>
  <si>
    <t>M46 Muut tulehdukselliset nikamasairaudet</t>
  </si>
  <si>
    <t>M47 Spondyloosi</t>
  </si>
  <si>
    <t>M48-49 Muut nikamasairaudet</t>
  </si>
  <si>
    <t>M50 Kaularangan välilevysairaudet</t>
  </si>
  <si>
    <t>M51 Muut selän nikamavälilevyjen sairaudet</t>
  </si>
  <si>
    <t>M53 Muut selkäsairaudet</t>
  </si>
  <si>
    <t>M54 Selkäsärky</t>
  </si>
  <si>
    <t>M60-M79  Pehmytkudossairaudet</t>
  </si>
  <si>
    <t>M60 Lihastulehdus</t>
  </si>
  <si>
    <t>M61 Lihaksen kalkkiutuminen ja luutuminen</t>
  </si>
  <si>
    <t>M62 Muut lihasten sairaudet</t>
  </si>
  <si>
    <t>M65 Nivelkalvon tai jännetupen tulehdus</t>
  </si>
  <si>
    <t>M66 Nivelkalvon tai jänteen spontaani repeytymä</t>
  </si>
  <si>
    <t>M67 Muut nivelkalvo- ja jännesairaudet</t>
  </si>
  <si>
    <t>M68 Muualla luokitettuihin sairauksiin liittyvät nivelkalvo- ja jännesairaudet</t>
  </si>
  <si>
    <t>M70 Rasituksen aih.pehmytkudossa</t>
  </si>
  <si>
    <t>M71 Muut limapussisairaudet</t>
  </si>
  <si>
    <t>M72 Fibroblastisairaudet</t>
  </si>
  <si>
    <t>M73 Muualla luokitettuihin sairauksiin liittyvät pehmytkudossairaudet</t>
  </si>
  <si>
    <t>M75 Hartianseudun pehmytkudossairaudet</t>
  </si>
  <si>
    <t>M76 Alaraajan entesopatiat</t>
  </si>
  <si>
    <t>M77 Muut entesopatiat</t>
  </si>
  <si>
    <t>M79 Fibromyalgia ja muualla luokittamatt. muut pehmytkudossair.</t>
  </si>
  <si>
    <t>M00-M99 Muut pääryhmään  kuuluvat tule-sairaudet</t>
  </si>
  <si>
    <t>M14 Muualla luokitettuihin muihin sairauksiin liittyvät nivelsairaudet</t>
  </si>
  <si>
    <t>M30 Valtimoiden kyhmytulehdus ja lähisukuiset tilat</t>
  </si>
  <si>
    <t>M31 Muut nekrotis.verisuonisaira</t>
  </si>
  <si>
    <t>M32 Syst.lupus erythematosus</t>
  </si>
  <si>
    <t>M33 Dermato[poly]myosiitti</t>
  </si>
  <si>
    <t>M34 Systeeminen skleroosi</t>
  </si>
  <si>
    <t>M35 Muut syst. Sidekudossairaudet</t>
  </si>
  <si>
    <t>M36 Muualla luokitettuihin sairauksiin liittyvät systeemiset sidekudossairaudet</t>
  </si>
  <si>
    <t>M80 Luukato,patologinen murtuma</t>
  </si>
  <si>
    <t>M81 Luukato ilman patologista murtumaa</t>
  </si>
  <si>
    <t>M82 Muualla luokitettuihin sairauksiin liittyvä luukato</t>
  </si>
  <si>
    <t>M83 Aikuisen osteomalasia</t>
  </si>
  <si>
    <t>M84 Luun rakentumisen häiriöt</t>
  </si>
  <si>
    <t>M85 Muut luun tiheyden ja rakenteen häiriöt</t>
  </si>
  <si>
    <t>M86 Osteomyeliitti</t>
  </si>
  <si>
    <t>M87 Luukuolio</t>
  </si>
  <si>
    <t>M88 Pagetin luutauti</t>
  </si>
  <si>
    <t>M89 Muut luun ja luukudoksen sairaudet</t>
  </si>
  <si>
    <t>M90 Muualla luokitettuihin sairauksiin liittyvät luusairaudet</t>
  </si>
  <si>
    <t>M91 Last.lonkan/lantion osteokon</t>
  </si>
  <si>
    <t>M92 Muut lasten osteokondroosi</t>
  </si>
  <si>
    <t>M93 Muut luu-rustosairaudet</t>
  </si>
  <si>
    <t>M94 Muut rustosairaudet</t>
  </si>
  <si>
    <t>M95 Muut tuki- ja liikuntaelinten hankinnaiset epämuotoisuudet</t>
  </si>
  <si>
    <t>M96 Muualla luokittamattomat toimenpiteen jälkeiset lihas- ja luusairaudet</t>
  </si>
  <si>
    <t>M99 Muualla luokittamaton biomekaaninen vaurio</t>
  </si>
  <si>
    <t>M15-M19  Nivelrikko yhteensä</t>
  </si>
  <si>
    <t>M05, M06,  M08  Nivelreuma yhteensä</t>
  </si>
  <si>
    <t>M00-M03,  M07,  M09-M13,  M20-M25 Muut nivelsairaudet yhteensä</t>
  </si>
  <si>
    <t>Alkaneet kaudet</t>
  </si>
  <si>
    <t>Sairauspäivärahojen saajat ja maksetut etuudet 2024</t>
  </si>
  <si>
    <t>Korvattujen päivien lukumäärä</t>
  </si>
  <si>
    <t>Maksetut etuudet (€)</t>
  </si>
  <si>
    <t>Etuus keskimäärin (€/pv)</t>
  </si>
  <si>
    <t>Sairauspäivärahat</t>
  </si>
  <si>
    <t>*diagnoosien alta löytyvät eriteltyinä sairauspäivärahat, osasairauspäivärahat,YEL-, tartuntatauti- ja luovutuspäirahat</t>
  </si>
  <si>
    <t>Osasairauspäivärahat</t>
  </si>
  <si>
    <t>YEL-päiväraha</t>
  </si>
  <si>
    <t>Luovutuspäivärahat</t>
  </si>
  <si>
    <t>Tartuntatautipäivärahat</t>
  </si>
  <si>
    <t>M01 Muualla luokitettujen infektio- ja loistautien aiheuttamat (suorat) nivelinfektiot</t>
  </si>
  <si>
    <t>Sairauspäivärahojen saajat ja maksetut etuudet 2023</t>
  </si>
  <si>
    <t>Sairauspäivärahojen saajat ja maksetut etuudet 2022</t>
  </si>
  <si>
    <t>Sairauspäivärahojen saajat ja maksetut etuudet 2021</t>
  </si>
  <si>
    <t>Sairauspäivärahojen saajat ja maksetut etuudet 2020</t>
  </si>
  <si>
    <t>M63 Muualla luokitettuihin sairauksiin liittyvät lihasten sairaudet</t>
  </si>
  <si>
    <t>Sairauspäivärahojen saajat ja maksetut etuudet 2020-2024</t>
  </si>
  <si>
    <t xml:space="preserve">M00-M03,  M07,  M09-M13,  M20-M25 Muut nivelsairaudet </t>
  </si>
  <si>
    <t xml:space="preserve">M05, M06,  M08  Nivelreuma </t>
  </si>
  <si>
    <t>M15-M19  Nivelrikko</t>
  </si>
  <si>
    <t>*sairauspäivärahat yhteensä sis. Sairauspvrahann, osasairauspäivärahan, YEL-sairauspäivärahan, tartuntatautipäivärahan ja luovutuspäivärahan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</si>
</sst>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1" fontId="4" fillId="0" borderId="0" xfId="0" applyNumberFormat="1" applyFont="1"/>
    <xf numFmtId="3" fontId="5" fillId="0" borderId="0" xfId="0" applyNumberFormat="1" applyFont="1"/>
    <xf numFmtId="0" fontId="2" fillId="0" borderId="0" xfId="0" applyFont="1"/>
    <xf numFmtId="0" fontId="0" fillId="0" borderId="0" xfId="0" applyAlignment="1">
      <alignment horizontal="left" indent="2"/>
    </xf>
    <xf numFmtId="1" fontId="0" fillId="0" borderId="0" xfId="0" applyNumberFormat="1"/>
    <xf numFmtId="0" fontId="6" fillId="3" borderId="0" xfId="0" applyFont="1" applyFill="1"/>
    <xf numFmtId="1" fontId="4" fillId="3" borderId="0" xfId="0" applyNumberFormat="1" applyFont="1" applyFill="1"/>
    <xf numFmtId="1" fontId="8" fillId="3" borderId="0" xfId="0" applyNumberFormat="1" applyFont="1" applyFill="1"/>
    <xf numFmtId="3" fontId="1" fillId="0" borderId="0" xfId="0" applyNumberFormat="1" applyFont="1" applyAlignment="1">
      <alignment horizontal="right"/>
    </xf>
    <xf numFmtId="0" fontId="8" fillId="3" borderId="0" xfId="0" applyFont="1" applyFill="1"/>
    <xf numFmtId="1" fontId="8" fillId="0" borderId="0" xfId="0" applyNumberFormat="1" applyFont="1"/>
    <xf numFmtId="0" fontId="4" fillId="0" borderId="0" xfId="0" applyFont="1"/>
    <xf numFmtId="1" fontId="8" fillId="2" borderId="0" xfId="0" applyNumberFormat="1" applyFont="1" applyFill="1"/>
    <xf numFmtId="0" fontId="9" fillId="0" borderId="0" xfId="0" applyFont="1"/>
    <xf numFmtId="1" fontId="1" fillId="0" borderId="0" xfId="0" applyNumberFormat="1" applyFont="1"/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left" indent="1"/>
    </xf>
    <xf numFmtId="0" fontId="1" fillId="0" borderId="0" xfId="0" applyFont="1"/>
    <xf numFmtId="3" fontId="4" fillId="0" borderId="0" xfId="0" applyNumberFormat="1" applyFont="1"/>
    <xf numFmtId="3" fontId="1" fillId="0" borderId="0" xfId="0" applyNumberFormat="1" applyFont="1"/>
    <xf numFmtId="0" fontId="5" fillId="0" borderId="0" xfId="0" applyFont="1" applyAlignment="1">
      <alignment horizontal="left" indent="2"/>
    </xf>
    <xf numFmtId="1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" fontId="4" fillId="2" borderId="0" xfId="0" applyNumberFormat="1" applyFont="1" applyFill="1" applyAlignment="1">
      <alignment horizontal="left" indent="1"/>
    </xf>
    <xf numFmtId="1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0" fillId="4" borderId="0" xfId="0" applyFill="1"/>
    <xf numFmtId="0" fontId="5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0" fontId="10" fillId="0" borderId="0" xfId="0" applyFont="1"/>
    <xf numFmtId="0" fontId="2" fillId="0" borderId="0" xfId="0" applyFont="1" applyFill="1" applyAlignment="1">
      <alignment wrapText="1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0038-62CF-43EB-B28E-115F821C41FB}">
  <dimension ref="A1:G33"/>
  <sheetViews>
    <sheetView tabSelected="1" topLeftCell="A10" workbookViewId="0">
      <selection activeCell="I14" sqref="I14"/>
    </sheetView>
  </sheetViews>
  <sheetFormatPr defaultRowHeight="14.4" outlineLevelRow="2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101</v>
      </c>
      <c r="C1" s="16"/>
    </row>
    <row r="2" spans="1:7" ht="75" customHeight="1" x14ac:dyDescent="0.55000000000000004">
      <c r="A2" s="20" t="s">
        <v>105</v>
      </c>
      <c r="B2" s="17"/>
      <c r="C2" s="18"/>
      <c r="D2" s="18"/>
      <c r="E2" s="19"/>
      <c r="F2" s="19"/>
    </row>
    <row r="3" spans="1:7" s="40" customFormat="1" ht="57" customHeight="1" x14ac:dyDescent="0.55000000000000004">
      <c r="A3" s="39"/>
      <c r="B3" s="31">
        <v>2020</v>
      </c>
      <c r="C3" s="32">
        <v>2021</v>
      </c>
      <c r="D3" s="32">
        <v>2022</v>
      </c>
      <c r="E3" s="33">
        <v>2023</v>
      </c>
      <c r="F3" s="33">
        <v>2024</v>
      </c>
    </row>
    <row r="4" spans="1:7" s="34" customFormat="1" ht="26.7" customHeight="1" x14ac:dyDescent="0.55000000000000004">
      <c r="A4" s="1" t="s">
        <v>1</v>
      </c>
    </row>
    <row r="5" spans="1:7" s="4" customFormat="1" ht="18.899999999999999" customHeight="1" x14ac:dyDescent="0.6">
      <c r="A5" s="38" t="s">
        <v>0</v>
      </c>
      <c r="B5" s="2">
        <f>B6+B7+B8+B9+B10+B11</f>
        <v>105133</v>
      </c>
      <c r="C5" s="2">
        <f t="shared" ref="C5:F5" si="0">C6+C7+C8+C9+C10+C11</f>
        <v>108968</v>
      </c>
      <c r="D5" s="2">
        <f t="shared" si="0"/>
        <v>102893</v>
      </c>
      <c r="E5" s="2">
        <f t="shared" si="0"/>
        <v>104125</v>
      </c>
      <c r="F5" s="2">
        <f t="shared" si="0"/>
        <v>102839</v>
      </c>
      <c r="G5" s="3"/>
    </row>
    <row r="6" spans="1:7" ht="15.6" outlineLevel="2" x14ac:dyDescent="0.6">
      <c r="A6" s="36" t="s">
        <v>102</v>
      </c>
      <c r="B6" s="37">
        <f>'2020 diagnooseittain '!B10</f>
        <v>13111</v>
      </c>
      <c r="C6" s="37">
        <f>'2021 diagnooseittain'!B10</f>
        <v>13315</v>
      </c>
      <c r="D6" s="37">
        <f>'2022 diagnooseittain'!B10</f>
        <v>12362</v>
      </c>
      <c r="E6" s="37">
        <f>'2023 diagnooseittain'!B10</f>
        <v>12355</v>
      </c>
      <c r="F6" s="37">
        <f>'2024 diagnooseittain'!B10</f>
        <v>11369</v>
      </c>
      <c r="G6" s="3"/>
    </row>
    <row r="7" spans="1:7" ht="15.6" outlineLevel="2" x14ac:dyDescent="0.6">
      <c r="A7" s="36" t="s">
        <v>103</v>
      </c>
      <c r="B7" s="37">
        <f>'2020 diagnooseittain '!B113</f>
        <v>1426</v>
      </c>
      <c r="C7" s="37">
        <f>'2021 diagnooseittain'!B113</f>
        <v>1391</v>
      </c>
      <c r="D7" s="37">
        <f>'2022 diagnooseittain'!B113</f>
        <v>1379</v>
      </c>
      <c r="E7" s="37">
        <f>'2023 diagnooseittain'!B113</f>
        <v>1270</v>
      </c>
      <c r="F7" s="37">
        <f>'2024 diagnooseittain'!B113</f>
        <v>1189</v>
      </c>
      <c r="G7" s="3"/>
    </row>
    <row r="8" spans="1:7" ht="15.6" outlineLevel="2" x14ac:dyDescent="0.6">
      <c r="A8" s="35" t="s">
        <v>104</v>
      </c>
      <c r="B8" s="37">
        <f>'2020 diagnooseittain '!B138</f>
        <v>18136</v>
      </c>
      <c r="C8" s="37">
        <f>'2021 diagnooseittain'!B138</f>
        <v>19309</v>
      </c>
      <c r="D8" s="37">
        <f>'2022 diagnooseittain'!B138</f>
        <v>18974</v>
      </c>
      <c r="E8" s="37">
        <f>'2023 diagnooseittain'!B138</f>
        <v>20608</v>
      </c>
      <c r="F8" s="37">
        <f>'2024 diagnooseittain'!B138</f>
        <v>22501</v>
      </c>
      <c r="G8" s="3"/>
    </row>
    <row r="9" spans="1:7" ht="15.6" outlineLevel="2" x14ac:dyDescent="0.6">
      <c r="A9" s="35" t="s">
        <v>25</v>
      </c>
      <c r="B9" s="37">
        <f>'2020 diagnooseittain '!B175</f>
        <v>39732</v>
      </c>
      <c r="C9" s="37">
        <f>'2021 diagnooseittain'!B175</f>
        <v>40434</v>
      </c>
      <c r="D9" s="37">
        <f>'2022 diagnooseittain'!B175</f>
        <v>38104</v>
      </c>
      <c r="E9" s="37">
        <f>'2023 diagnooseittain'!B175</f>
        <v>37721</v>
      </c>
      <c r="F9" s="37">
        <f>'2024 diagnooseittain'!B175</f>
        <v>37245</v>
      </c>
      <c r="G9" s="3"/>
    </row>
    <row r="10" spans="1:7" ht="15.6" outlineLevel="2" x14ac:dyDescent="0.6">
      <c r="A10" s="35" t="s">
        <v>38</v>
      </c>
      <c r="B10" s="37">
        <f>'2020 diagnooseittain '!B255</f>
        <v>30028</v>
      </c>
      <c r="C10" s="37">
        <f>'2021 diagnooseittain'!B255</f>
        <v>31589</v>
      </c>
      <c r="D10" s="37">
        <f>'2022 diagnooseittain'!B255</f>
        <v>29175</v>
      </c>
      <c r="E10" s="37">
        <f>'2023 diagnooseittain'!B255</f>
        <v>29003</v>
      </c>
      <c r="F10" s="37">
        <f>'2024 diagnooseittain'!B255</f>
        <v>27444</v>
      </c>
      <c r="G10" s="3"/>
    </row>
    <row r="11" spans="1:7" ht="15.6" outlineLevel="2" x14ac:dyDescent="0.6">
      <c r="A11" s="35" t="s">
        <v>54</v>
      </c>
      <c r="B11" s="37">
        <f>'2020 diagnooseittain '!B352</f>
        <v>2700</v>
      </c>
      <c r="C11" s="37">
        <f>'2021 diagnooseittain'!B358</f>
        <v>2930</v>
      </c>
      <c r="D11" s="37">
        <f>'2022 diagnooseittain'!B358</f>
        <v>2899</v>
      </c>
      <c r="E11" s="37">
        <f>'2023 diagnooseittain'!B352</f>
        <v>3168</v>
      </c>
      <c r="F11" s="37">
        <f>'2024 diagnooseittain'!B352</f>
        <v>3091</v>
      </c>
      <c r="G11" s="3"/>
    </row>
    <row r="12" spans="1:7" s="4" customFormat="1" ht="18.899999999999999" customHeight="1" x14ac:dyDescent="0.6">
      <c r="A12" s="38" t="s">
        <v>84</v>
      </c>
      <c r="B12" s="2">
        <f>B13+B14+B15+B16+B17+B18</f>
        <v>89356</v>
      </c>
      <c r="C12" s="2">
        <f t="shared" ref="C12:F12" si="1">C13+C14+C15+C16+C17+C18</f>
        <v>93132</v>
      </c>
      <c r="D12" s="2">
        <f t="shared" si="1"/>
        <v>86126</v>
      </c>
      <c r="E12" s="2">
        <f t="shared" si="1"/>
        <v>87121</v>
      </c>
      <c r="F12" s="2">
        <f t="shared" si="1"/>
        <v>85826</v>
      </c>
      <c r="G12" s="3"/>
    </row>
    <row r="13" spans="1:7" ht="15.6" outlineLevel="2" x14ac:dyDescent="0.6">
      <c r="A13" s="36" t="s">
        <v>102</v>
      </c>
      <c r="B13" s="37">
        <f>'2020 diagnooseittain '!C10</f>
        <v>11157</v>
      </c>
      <c r="C13" s="37">
        <f>'2021 diagnooseittain'!C10</f>
        <v>11401</v>
      </c>
      <c r="D13" s="37">
        <f>'2022 diagnooseittain'!C10</f>
        <v>10507</v>
      </c>
      <c r="E13" s="37">
        <f>'2023 diagnooseittain'!C10</f>
        <v>10391</v>
      </c>
      <c r="F13" s="37">
        <f>'2024 diagnooseittain'!C10</f>
        <v>9551</v>
      </c>
      <c r="G13" s="3"/>
    </row>
    <row r="14" spans="1:7" ht="15.6" outlineLevel="2" x14ac:dyDescent="0.6">
      <c r="A14" s="36" t="s">
        <v>103</v>
      </c>
      <c r="B14" s="37">
        <f>'2020 diagnooseittain '!C113</f>
        <v>1156</v>
      </c>
      <c r="C14" s="37">
        <f>'2021 diagnooseittain'!C113</f>
        <v>1117</v>
      </c>
      <c r="D14" s="37">
        <f>'2022 diagnooseittain'!C113</f>
        <v>1094</v>
      </c>
      <c r="E14" s="37">
        <f>'2023 diagnooseittain'!C113</f>
        <v>954</v>
      </c>
      <c r="F14" s="37">
        <f>'2024 diagnooseittain'!C113</f>
        <v>883</v>
      </c>
      <c r="G14" s="3"/>
    </row>
    <row r="15" spans="1:7" ht="15.6" outlineLevel="2" x14ac:dyDescent="0.6">
      <c r="A15" s="35" t="s">
        <v>104</v>
      </c>
      <c r="B15" s="37">
        <f>'2020 diagnooseittain '!C138</f>
        <v>14855</v>
      </c>
      <c r="C15" s="37">
        <f>'2021 diagnooseittain'!C138</f>
        <v>15970</v>
      </c>
      <c r="D15" s="37">
        <f>'2022 diagnooseittain'!C138</f>
        <v>15551</v>
      </c>
      <c r="E15" s="37">
        <f>'2023 diagnooseittain'!C138</f>
        <v>17103</v>
      </c>
      <c r="F15" s="37">
        <f>'2024 diagnooseittain'!C138</f>
        <v>18590</v>
      </c>
      <c r="G15" s="3"/>
    </row>
    <row r="16" spans="1:7" ht="15.6" outlineLevel="2" x14ac:dyDescent="0.6">
      <c r="A16" s="35" t="s">
        <v>25</v>
      </c>
      <c r="B16" s="37">
        <f>'2020 diagnooseittain '!C175</f>
        <v>32976</v>
      </c>
      <c r="C16" s="37">
        <f>'2021 diagnooseittain'!C175</f>
        <v>33888</v>
      </c>
      <c r="D16" s="37">
        <f>'2022 diagnooseittain'!C175</f>
        <v>31092</v>
      </c>
      <c r="E16" s="37">
        <f>'2023 diagnooseittain'!C175</f>
        <v>30671</v>
      </c>
      <c r="F16" s="37">
        <f>'2024 diagnooseittain'!C175</f>
        <v>30364</v>
      </c>
      <c r="G16" s="3"/>
    </row>
    <row r="17" spans="1:7" ht="15.6" outlineLevel="2" x14ac:dyDescent="0.6">
      <c r="A17" s="35" t="s">
        <v>38</v>
      </c>
      <c r="B17" s="37">
        <f>'2020 diagnooseittain '!C255</f>
        <v>27274</v>
      </c>
      <c r="C17" s="37">
        <f>'2021 diagnooseittain'!C255</f>
        <v>28627</v>
      </c>
      <c r="D17" s="37">
        <f>'2022 diagnooseittain'!C255</f>
        <v>25829</v>
      </c>
      <c r="E17" s="37">
        <f>'2023 diagnooseittain'!C255</f>
        <v>25719</v>
      </c>
      <c r="F17" s="37">
        <f>'2024 diagnooseittain'!C255</f>
        <v>24211</v>
      </c>
      <c r="G17" s="3"/>
    </row>
    <row r="18" spans="1:7" ht="15.6" outlineLevel="2" x14ac:dyDescent="0.6">
      <c r="A18" s="35" t="s">
        <v>54</v>
      </c>
      <c r="B18" s="37">
        <f>'2020 diagnooseittain '!C352</f>
        <v>1938</v>
      </c>
      <c r="C18" s="37">
        <f>'2021 diagnooseittain'!C358</f>
        <v>2129</v>
      </c>
      <c r="D18" s="37">
        <f>'2022 diagnooseittain'!C358</f>
        <v>2053</v>
      </c>
      <c r="E18" s="37">
        <f>'2023 diagnooseittain'!C352</f>
        <v>2283</v>
      </c>
      <c r="F18" s="37">
        <f>'2024 diagnooseittain'!C352</f>
        <v>2227</v>
      </c>
      <c r="G18" s="3"/>
    </row>
    <row r="19" spans="1:7" s="4" customFormat="1" ht="18.899999999999999" customHeight="1" x14ac:dyDescent="0.6">
      <c r="A19" s="38" t="s">
        <v>86</v>
      </c>
      <c r="B19" s="2">
        <f>B20+B21+B22+B23+B24+B25</f>
        <v>4288629</v>
      </c>
      <c r="C19" s="2">
        <f t="shared" ref="C19:F19" si="2">C20+C21+C22+C23+C24+C25</f>
        <v>4323264</v>
      </c>
      <c r="D19" s="2">
        <f t="shared" si="2"/>
        <v>4276163</v>
      </c>
      <c r="E19" s="2">
        <f t="shared" si="2"/>
        <v>4396076</v>
      </c>
      <c r="F19" s="2">
        <f t="shared" si="2"/>
        <v>4421087</v>
      </c>
      <c r="G19" s="3"/>
    </row>
    <row r="20" spans="1:7" ht="15.6" outlineLevel="2" x14ac:dyDescent="0.6">
      <c r="A20" s="36" t="s">
        <v>102</v>
      </c>
      <c r="B20" s="37">
        <f>'2020 diagnooseittain '!D10</f>
        <v>438241</v>
      </c>
      <c r="C20" s="37">
        <f>'2021 diagnooseittain'!D10</f>
        <v>430887</v>
      </c>
      <c r="D20" s="37">
        <f>'2022 diagnooseittain'!D10</f>
        <v>406336</v>
      </c>
      <c r="E20" s="37">
        <f>'2023 diagnooseittain'!D10</f>
        <v>409931</v>
      </c>
      <c r="F20" s="37">
        <f>'2024 diagnooseittain'!D10</f>
        <v>385402</v>
      </c>
      <c r="G20" s="3"/>
    </row>
    <row r="21" spans="1:7" ht="15.6" outlineLevel="2" x14ac:dyDescent="0.6">
      <c r="A21" s="36" t="s">
        <v>103</v>
      </c>
      <c r="B21" s="37">
        <f>'2020 diagnooseittain '!D113</f>
        <v>83039</v>
      </c>
      <c r="C21" s="37">
        <f>'2021 diagnooseittain'!D113</f>
        <v>73185</v>
      </c>
      <c r="D21" s="37">
        <f>'2022 diagnooseittain'!D113</f>
        <v>80887</v>
      </c>
      <c r="E21" s="37">
        <f>'2023 diagnooseittain'!D113</f>
        <v>73456</v>
      </c>
      <c r="F21" s="37">
        <f>'2024 diagnooseittain'!D113</f>
        <v>72166</v>
      </c>
      <c r="G21" s="3"/>
    </row>
    <row r="22" spans="1:7" ht="15.6" outlineLevel="2" x14ac:dyDescent="0.6">
      <c r="A22" s="35" t="s">
        <v>104</v>
      </c>
      <c r="B22" s="37">
        <f>'2020 diagnooseittain '!D138</f>
        <v>1094028</v>
      </c>
      <c r="C22" s="37">
        <f>'2021 diagnooseittain'!D138</f>
        <v>1145454</v>
      </c>
      <c r="D22" s="37">
        <f>'2022 diagnooseittain'!D138</f>
        <v>1151573</v>
      </c>
      <c r="E22" s="37">
        <f>'2023 diagnooseittain'!D138</f>
        <v>1259873</v>
      </c>
      <c r="F22" s="37">
        <f>'2024 diagnooseittain'!D138</f>
        <v>1347112</v>
      </c>
      <c r="G22" s="3"/>
    </row>
    <row r="23" spans="1:7" ht="15.6" outlineLevel="2" x14ac:dyDescent="0.6">
      <c r="A23" s="35" t="s">
        <v>25</v>
      </c>
      <c r="B23" s="37">
        <f>'2020 diagnooseittain '!D175</f>
        <v>1605635</v>
      </c>
      <c r="C23" s="37">
        <f>'2021 diagnooseittain'!D175</f>
        <v>1574263</v>
      </c>
      <c r="D23" s="37">
        <f>'2022 diagnooseittain'!D175</f>
        <v>1585616</v>
      </c>
      <c r="E23" s="37">
        <f>'2023 diagnooseittain'!D175</f>
        <v>1592669</v>
      </c>
      <c r="F23" s="37">
        <f>'2024 diagnooseittain'!D175</f>
        <v>1595949</v>
      </c>
      <c r="G23" s="3"/>
    </row>
    <row r="24" spans="1:7" ht="15.6" outlineLevel="2" x14ac:dyDescent="0.6">
      <c r="A24" s="35" t="s">
        <v>38</v>
      </c>
      <c r="B24" s="37">
        <f>'2020 diagnooseittain '!D255</f>
        <v>919516</v>
      </c>
      <c r="C24" s="37">
        <f>'2021 diagnooseittain'!D255</f>
        <v>944894</v>
      </c>
      <c r="D24" s="37">
        <f>'2022 diagnooseittain'!D255</f>
        <v>898826</v>
      </c>
      <c r="E24" s="37">
        <f>'2023 diagnooseittain'!D255</f>
        <v>895081</v>
      </c>
      <c r="F24" s="37">
        <f>'2024 diagnooseittain'!D255</f>
        <v>855173</v>
      </c>
      <c r="G24" s="3"/>
    </row>
    <row r="25" spans="1:7" ht="15.6" outlineLevel="2" x14ac:dyDescent="0.6">
      <c r="A25" s="35" t="s">
        <v>54</v>
      </c>
      <c r="B25" s="37">
        <f>'2020 diagnooseittain '!D352</f>
        <v>148170</v>
      </c>
      <c r="C25" s="37">
        <f>'2021 diagnooseittain'!D358</f>
        <v>154581</v>
      </c>
      <c r="D25" s="37">
        <f>'2022 diagnooseittain'!D358</f>
        <v>152925</v>
      </c>
      <c r="E25" s="37">
        <f>'2023 diagnooseittain'!D352</f>
        <v>165066</v>
      </c>
      <c r="F25" s="37">
        <f>'2024 diagnooseittain'!D352</f>
        <v>165285</v>
      </c>
      <c r="G25" s="3"/>
    </row>
    <row r="26" spans="1:7" s="4" customFormat="1" ht="18.899999999999999" customHeight="1" x14ac:dyDescent="0.6">
      <c r="A26" s="38" t="s">
        <v>87</v>
      </c>
      <c r="B26" s="2">
        <f>B27+B28+B29+B30+B31+B32</f>
        <v>244861311</v>
      </c>
      <c r="C26" s="2">
        <f t="shared" ref="C26:F26" si="3">C27+C28+C29+C30+C31+C32</f>
        <v>253635883</v>
      </c>
      <c r="D26" s="2">
        <f t="shared" si="3"/>
        <v>252861132</v>
      </c>
      <c r="E26" s="2">
        <f t="shared" si="3"/>
        <v>262701125</v>
      </c>
      <c r="F26" s="2">
        <f t="shared" si="3"/>
        <v>275191030</v>
      </c>
      <c r="G26" s="3"/>
    </row>
    <row r="27" spans="1:7" ht="15.6" outlineLevel="2" x14ac:dyDescent="0.6">
      <c r="A27" s="36" t="s">
        <v>102</v>
      </c>
      <c r="B27" s="37">
        <f>'2020 diagnooseittain '!E10</f>
        <v>25606842</v>
      </c>
      <c r="C27" s="37">
        <f>'2021 diagnooseittain'!E10</f>
        <v>25907683</v>
      </c>
      <c r="D27" s="37">
        <f>'2022 diagnooseittain'!E10</f>
        <v>24537308</v>
      </c>
      <c r="E27" s="37">
        <f>'2023 diagnooseittain'!E10</f>
        <v>25290315</v>
      </c>
      <c r="F27" s="37">
        <f>'2024 diagnooseittain'!E10</f>
        <v>24601769</v>
      </c>
      <c r="G27" s="3"/>
    </row>
    <row r="28" spans="1:7" ht="15.6" outlineLevel="2" x14ac:dyDescent="0.6">
      <c r="A28" s="36" t="s">
        <v>103</v>
      </c>
      <c r="B28" s="37">
        <f>'2020 diagnooseittain '!E113</f>
        <v>4168551</v>
      </c>
      <c r="C28" s="37">
        <f>'2021 diagnooseittain'!E113</f>
        <v>3772490</v>
      </c>
      <c r="D28" s="37">
        <f>'2022 diagnooseittain'!E113</f>
        <v>4283082</v>
      </c>
      <c r="E28" s="37">
        <f>'2023 diagnooseittain'!E113</f>
        <v>3871625</v>
      </c>
      <c r="F28" s="37">
        <f>'2024 diagnooseittain'!E113</f>
        <v>3997555</v>
      </c>
      <c r="G28" s="3"/>
    </row>
    <row r="29" spans="1:7" ht="15.6" outlineLevel="2" x14ac:dyDescent="0.6">
      <c r="A29" s="35" t="s">
        <v>104</v>
      </c>
      <c r="B29" s="37">
        <f>'2020 diagnooseittain '!E138</f>
        <v>64306760</v>
      </c>
      <c r="C29" s="37">
        <f>'2021 diagnooseittain'!E138</f>
        <v>69561229</v>
      </c>
      <c r="D29" s="37">
        <f>'2022 diagnooseittain'!E138</f>
        <v>70183235</v>
      </c>
      <c r="E29" s="37">
        <f>'2023 diagnooseittain'!E138</f>
        <v>77483455</v>
      </c>
      <c r="F29" s="37">
        <f>'2024 diagnooseittain'!E138</f>
        <v>86660366</v>
      </c>
      <c r="G29" s="3"/>
    </row>
    <row r="30" spans="1:7" ht="15.6" outlineLevel="2" x14ac:dyDescent="0.6">
      <c r="A30" s="35" t="s">
        <v>25</v>
      </c>
      <c r="B30" s="37">
        <f>'2020 diagnooseittain '!E175</f>
        <v>89484016</v>
      </c>
      <c r="C30" s="37">
        <f>'2021 diagnooseittain'!E175</f>
        <v>90228621</v>
      </c>
      <c r="D30" s="37">
        <f>'2022 diagnooseittain'!E175</f>
        <v>91514741</v>
      </c>
      <c r="E30" s="37">
        <f>'2023 diagnooseittain'!E175</f>
        <v>92881538</v>
      </c>
      <c r="F30" s="37">
        <f>'2024 diagnooseittain'!E175</f>
        <v>96769153</v>
      </c>
      <c r="G30" s="3"/>
    </row>
    <row r="31" spans="1:7" ht="15.6" outlineLevel="2" x14ac:dyDescent="0.6">
      <c r="A31" s="35" t="s">
        <v>38</v>
      </c>
      <c r="B31" s="37">
        <f>'2020 diagnooseittain '!E255</f>
        <v>53215704</v>
      </c>
      <c r="C31" s="37">
        <f>'2021 diagnooseittain'!E255</f>
        <v>55857217</v>
      </c>
      <c r="D31" s="37">
        <f>'2022 diagnooseittain'!E255</f>
        <v>53886906</v>
      </c>
      <c r="E31" s="37">
        <f>'2023 diagnooseittain'!E255</f>
        <v>53935695</v>
      </c>
      <c r="F31" s="37">
        <f>'2024 diagnooseittain'!E255</f>
        <v>53437664</v>
      </c>
      <c r="G31" s="3"/>
    </row>
    <row r="32" spans="1:7" ht="15.6" outlineLevel="2" x14ac:dyDescent="0.6">
      <c r="A32" s="35" t="s">
        <v>54</v>
      </c>
      <c r="B32" s="37">
        <f>'2020 diagnooseittain '!E352</f>
        <v>8079438</v>
      </c>
      <c r="C32" s="37">
        <f>'2021 diagnooseittain'!E358</f>
        <v>8308643</v>
      </c>
      <c r="D32" s="37">
        <f>'2022 diagnooseittain'!E358</f>
        <v>8455860</v>
      </c>
      <c r="E32" s="37">
        <f>'2023 diagnooseittain'!E352</f>
        <v>9238497</v>
      </c>
      <c r="F32" s="37">
        <f>'2024 diagnooseittain'!E352</f>
        <v>9724523</v>
      </c>
      <c r="G32" s="3"/>
    </row>
    <row r="33" ht="16.5" customHeight="1" x14ac:dyDescent="0.55000000000000004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BC87-6FDD-42A5-9DFB-D6754E192181}">
  <dimension ref="A1:H514"/>
  <sheetViews>
    <sheetView zoomScale="94" zoomScaleNormal="94" workbookViewId="0">
      <pane ySplit="2" topLeftCell="A490" activePane="bottomLeft" state="frozen"/>
      <selection pane="bottomLeft" activeCell="I364" sqref="I364"/>
    </sheetView>
  </sheetViews>
  <sheetFormatPr defaultRowHeight="14.4" outlineLevelRow="3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85</v>
      </c>
      <c r="C1" s="16"/>
    </row>
    <row r="2" spans="1:7" ht="44.1" customHeight="1" x14ac:dyDescent="0.55000000000000004">
      <c r="A2" s="20"/>
      <c r="B2" s="17" t="s">
        <v>0</v>
      </c>
      <c r="C2" s="18" t="s">
        <v>84</v>
      </c>
      <c r="D2" s="18" t="s">
        <v>86</v>
      </c>
      <c r="E2" s="19" t="s">
        <v>87</v>
      </c>
      <c r="F2" s="19" t="s">
        <v>88</v>
      </c>
    </row>
    <row r="3" spans="1:7" s="4" customFormat="1" ht="18.899999999999999" customHeight="1" x14ac:dyDescent="0.6">
      <c r="A3" s="1" t="s">
        <v>1</v>
      </c>
      <c r="B3" s="2">
        <f>B4+B5+B6+B7+B8</f>
        <v>102839</v>
      </c>
      <c r="C3" s="2">
        <f t="shared" ref="C3:E3" si="0">C4+C5+C6+C7+C8</f>
        <v>85826</v>
      </c>
      <c r="D3" s="2">
        <f t="shared" si="0"/>
        <v>4421087</v>
      </c>
      <c r="E3" s="2">
        <f t="shared" si="0"/>
        <v>275191030</v>
      </c>
      <c r="F3" s="2">
        <f>E3/D3</f>
        <v>62.245106237447942</v>
      </c>
      <c r="G3" s="3"/>
    </row>
    <row r="4" spans="1:7" ht="15.6" outlineLevel="2" x14ac:dyDescent="0.6">
      <c r="A4" s="25" t="s">
        <v>89</v>
      </c>
      <c r="B4" s="26">
        <f>B17+B23+B29+B35+B41+B47+B53+B59+B65+B71+B77+B83+B89+B95+B101+B107+B120+B126+B132+B145+B151+B157+B163+B169+B182+B188+B194+B200+B206+B212+B218+B224+B230+B236+B242+B248+B262+B268+B274+B280+B286+B292+B298+B304+B310+B316+B322+B328+B334+B340+B346+B359+B365+B371+B377+B383+B389+B395+B401+B407+B413+B419+B425+B431+B437+B443+B449+B455+B461+B467+B473+B479+B485+B491+B497+B503+B509</f>
        <v>86845</v>
      </c>
      <c r="C4" s="26">
        <f t="shared" ref="C4:D4" si="1">C17+C23+C29+C35+C41+C47+C53+C59+C65+C71+C77+C83+C89+C95+C101+C107+C120+C126+C132+C145+C151+C157+C163+C169+C182+C188+C194+C200+C206+C212+C218+C224+C230+C236+C242+C248+C262+C268+C274+C280+C286+C292+C298+C304+C310+C316+C322+C328+C334+C340+C346+C359+C365+C371+C377+C383+C389+C395+C401+C407+C413+C419+C425+C431+C437+C443+C449+C455+C461+C467+C473+C479+C485+C491+C497+C503+C509</f>
        <v>70827</v>
      </c>
      <c r="D4" s="26">
        <f t="shared" si="1"/>
        <v>3780061</v>
      </c>
      <c r="E4" s="26">
        <f>E17+E23+E29+E35+E41+E47+E53+E59+E65+E71+E77+E83+E89+E95+E101+E107+E120+E126+E132+E145+E151+E157+E163+E169+E182+E188+E194+E200+E206+E212+E218+E224+E230+E236+E242+E248+E262+E268+E274+E280+E286+E292+E298+E304+E310+E316+E322+E328+E334+E340+E346+E359+E365+E371+E377+E383+E389+E395+E401+E407+E413+E419+E425+E431+E437+E443+E449+E455+E461+E467+E473+E479+E485+E491+E497+E503+E509</f>
        <v>250260388</v>
      </c>
      <c r="F4" s="2">
        <f t="shared" ref="F4:F6" si="2">E4/D4</f>
        <v>66.205383458097629</v>
      </c>
      <c r="G4" s="3"/>
    </row>
    <row r="5" spans="1:7" ht="15.6" outlineLevel="2" x14ac:dyDescent="0.6">
      <c r="A5" s="25" t="s">
        <v>91</v>
      </c>
      <c r="B5" s="26">
        <f t="shared" ref="B5:E5" si="3">B18+B24+B30+B36+B42+B48+B54+B60+B66+B72+B78+B84+B90+B96+B102+B108+B121+B127+B133+B146+B152+B158+B164+B170+B183+B189+B195+B201+B207+B213+B219+B225+B231+B237+B243+B249+B263+B269+B275+B281+B287+B293+B299+B305+B311+B317+B323+B329+B335+B341+B347+B360+B366+B372+B378+B384+B390+B396+B402+B408+B414+B420+B426+B432+B438+B444+B450+B456+B462+B468+B474+B480+B486+B492+B498+B504+B510</f>
        <v>10380</v>
      </c>
      <c r="C5" s="26">
        <f t="shared" si="3"/>
        <v>9208</v>
      </c>
      <c r="D5" s="26">
        <f t="shared" si="3"/>
        <v>594276</v>
      </c>
      <c r="E5" s="26">
        <f t="shared" si="3"/>
        <v>22402559</v>
      </c>
      <c r="F5" s="2">
        <f t="shared" si="2"/>
        <v>37.697229906642704</v>
      </c>
      <c r="G5" s="3"/>
    </row>
    <row r="6" spans="1:7" ht="15.6" outlineLevel="2" x14ac:dyDescent="0.6">
      <c r="A6" s="25" t="s">
        <v>92</v>
      </c>
      <c r="B6" s="26">
        <f t="shared" ref="B6:E6" si="4">B19+B25+B31+B37+B43+B49+B55+B61+B67+B73+B79+B85+B91+B97+B103+B109+B122+B128+B134+B147+B153+B159+B165+B171+B184+B190+B196+B202+B208+B214+B220+B226+B232+B238+B244+B250+B264+B270+B276+B282+B288+B294+B300+B306+B312+B318+B324+B330+B336+B342+B348+B361+B367+B373+B379+B385+B391+B397+B403+B409+B415+B421+B427+B433+B439+B445+B451+B457+B463+B469+B475+B481+B487+B493+B499+B505+B511</f>
        <v>5614</v>
      </c>
      <c r="C6" s="26">
        <f t="shared" si="4"/>
        <v>5791</v>
      </c>
      <c r="D6" s="26">
        <f t="shared" si="4"/>
        <v>46750</v>
      </c>
      <c r="E6" s="26">
        <f t="shared" si="4"/>
        <v>2528083</v>
      </c>
      <c r="F6" s="2">
        <f t="shared" si="2"/>
        <v>54.076641711229946</v>
      </c>
      <c r="G6" s="3"/>
    </row>
    <row r="7" spans="1:7" ht="15.6" outlineLevel="2" x14ac:dyDescent="0.6">
      <c r="A7" s="25" t="s">
        <v>94</v>
      </c>
      <c r="B7" s="26">
        <f t="shared" ref="B7:E7" si="5">B20+B26+B32+B38+B44+B50+B56+B62+B68+B74+B80+B86+B92+B98+B104+B110+B123+B129+B135+B148+B154+B160+B166+B172+B185+B191+B197+B203+B209+B215+B221+B227+B233+B239+B245+B251+B265+B271+B277+B283+B289+B295+B301+B307+B313+B319+B325+B331+B337+B343+B349+B362+B368+B374+B380+B386+B392+B398+B404+B410+B416+B422+B428+B434+B440+B446+B452+B458+B464+B470+B476+B482+B488+B494+B500+B506+B512</f>
        <v>0</v>
      </c>
      <c r="C7" s="26">
        <f t="shared" si="5"/>
        <v>0</v>
      </c>
      <c r="D7" s="26">
        <f t="shared" si="5"/>
        <v>0</v>
      </c>
      <c r="E7" s="26">
        <f t="shared" si="5"/>
        <v>0</v>
      </c>
      <c r="F7" s="2"/>
      <c r="G7" s="3"/>
    </row>
    <row r="8" spans="1:7" ht="15.6" outlineLevel="2" x14ac:dyDescent="0.6">
      <c r="A8" s="25" t="s">
        <v>93</v>
      </c>
      <c r="B8" s="26">
        <f t="shared" ref="B8:E8" si="6">B21+B27+B33+B39+B45+B51+B57+B63+B69+B75+B81+B87+B93+B99+B105+B111+B124+B130+B136+B149+B155+B161+B167+B173+B186+B192+B198+B204+B210+B216+B222+B228+B234+B240+B246+B252+B266+B272+B278+B284+B290+B296+B302+B308+B314+B320+B326+B332+B338+B344+B350+B363+B369+B375+B381+B387+B393+B399+B405+B411+B417+B423+B429+B435+B441+B447+B453+B459+B465+B471+B477+B483+B489+B495+B501+B507+B513</f>
        <v>0</v>
      </c>
      <c r="C8" s="26">
        <f t="shared" si="6"/>
        <v>0</v>
      </c>
      <c r="D8" s="26">
        <f t="shared" si="6"/>
        <v>0</v>
      </c>
      <c r="E8" s="26">
        <f t="shared" si="6"/>
        <v>0</v>
      </c>
      <c r="F8" s="2"/>
      <c r="G8" s="3"/>
    </row>
    <row r="9" spans="1:7" s="5" customFormat="1" x14ac:dyDescent="0.55000000000000004">
      <c r="B9" s="6"/>
      <c r="C9" s="6"/>
      <c r="D9" s="6"/>
      <c r="E9" s="6"/>
      <c r="F9" s="6"/>
    </row>
    <row r="10" spans="1:7" s="4" customFormat="1" ht="23.7" customHeight="1" collapsed="1" x14ac:dyDescent="0.6">
      <c r="A10" s="7" t="s">
        <v>83</v>
      </c>
      <c r="B10" s="8">
        <f>B11+B12+B13+B14+B15</f>
        <v>11369</v>
      </c>
      <c r="C10" s="8">
        <f t="shared" ref="C10:E10" si="7">C11+C12+C13+C14+C15</f>
        <v>9551</v>
      </c>
      <c r="D10" s="8">
        <f t="shared" si="7"/>
        <v>385402</v>
      </c>
      <c r="E10" s="8">
        <f t="shared" si="7"/>
        <v>24601769</v>
      </c>
      <c r="F10" s="8">
        <f>E11/D10</f>
        <v>59.072750011676121</v>
      </c>
      <c r="G10" s="3"/>
    </row>
    <row r="11" spans="1:7" ht="15.6" outlineLevel="2" x14ac:dyDescent="0.6">
      <c r="A11" s="25" t="s">
        <v>89</v>
      </c>
      <c r="B11" s="26">
        <f>B17+B23+B29+B35+B41+B47+B53+B59+B65+B71+B77+B83+B89+B95+B101+B107</f>
        <v>9887</v>
      </c>
      <c r="C11" s="26">
        <f t="shared" ref="C11:E11" si="8">C17+C23+C29+C35+C41+C47+C53+C59+C65+C71+C77+C83+C89+C95+C101+C107</f>
        <v>8198</v>
      </c>
      <c r="D11" s="26">
        <f t="shared" si="8"/>
        <v>338012</v>
      </c>
      <c r="E11" s="26">
        <f t="shared" si="8"/>
        <v>22766756</v>
      </c>
      <c r="F11" s="2">
        <f t="shared" ref="F11:F13" si="9">E11/D11</f>
        <v>67.354874974852962</v>
      </c>
      <c r="G11" s="3"/>
    </row>
    <row r="12" spans="1:7" ht="15.6" outlineLevel="2" x14ac:dyDescent="0.6">
      <c r="A12" s="25" t="s">
        <v>91</v>
      </c>
      <c r="B12" s="26">
        <f t="shared" ref="B12:E12" si="10">B18+B24+B30+B36+B42+B48+B54+B60+B66+B72+B78+B84+B90+B96+B102+B108</f>
        <v>828</v>
      </c>
      <c r="C12" s="26">
        <f t="shared" si="10"/>
        <v>710</v>
      </c>
      <c r="D12" s="26">
        <f t="shared" si="10"/>
        <v>42221</v>
      </c>
      <c r="E12" s="26">
        <f t="shared" si="10"/>
        <v>1561562</v>
      </c>
      <c r="F12" s="2">
        <f t="shared" si="9"/>
        <v>36.985433788872832</v>
      </c>
      <c r="G12" s="3"/>
    </row>
    <row r="13" spans="1:7" ht="15.6" outlineLevel="2" x14ac:dyDescent="0.6">
      <c r="A13" s="25" t="s">
        <v>92</v>
      </c>
      <c r="B13" s="26">
        <f t="shared" ref="B13:E13" si="11">B19+B25+B31+B37+B43+B49+B55+B61+B67+B73+B79+B85+B91+B97+B103+B109</f>
        <v>654</v>
      </c>
      <c r="C13" s="26">
        <f t="shared" si="11"/>
        <v>643</v>
      </c>
      <c r="D13" s="26">
        <f t="shared" si="11"/>
        <v>5169</v>
      </c>
      <c r="E13" s="26">
        <f t="shared" si="11"/>
        <v>273451</v>
      </c>
      <c r="F13" s="2">
        <f t="shared" si="9"/>
        <v>52.902108725091892</v>
      </c>
      <c r="G13" s="3"/>
    </row>
    <row r="14" spans="1:7" ht="15.6" outlineLevel="2" x14ac:dyDescent="0.6">
      <c r="A14" s="25" t="s">
        <v>94</v>
      </c>
      <c r="B14" s="26">
        <f t="shared" ref="B14:E14" si="12">B20+B26+B32+B38+B44+B50+B56+B62+B68+B74+B80+B86+B92+B98+B104+B110</f>
        <v>0</v>
      </c>
      <c r="C14" s="26">
        <f t="shared" si="12"/>
        <v>0</v>
      </c>
      <c r="D14" s="26">
        <f t="shared" si="12"/>
        <v>0</v>
      </c>
      <c r="E14" s="26">
        <f t="shared" si="12"/>
        <v>0</v>
      </c>
      <c r="F14" s="26"/>
      <c r="G14" s="3"/>
    </row>
    <row r="15" spans="1:7" ht="15.6" outlineLevel="2" x14ac:dyDescent="0.6">
      <c r="A15" s="25" t="s">
        <v>93</v>
      </c>
      <c r="B15" s="26">
        <f t="shared" ref="B15:E15" si="13">B21+B27+B33+B39+B45+B51+B57+B63+B69+B75+B81+B87+B93+B99+B105+B111</f>
        <v>0</v>
      </c>
      <c r="C15" s="26">
        <f t="shared" si="13"/>
        <v>0</v>
      </c>
      <c r="D15" s="26">
        <f t="shared" si="13"/>
        <v>0</v>
      </c>
      <c r="E15" s="26">
        <f t="shared" si="13"/>
        <v>0</v>
      </c>
      <c r="F15" s="26"/>
      <c r="G15" s="3"/>
    </row>
    <row r="16" spans="1:7" s="22" customFormat="1" ht="15.6" outlineLevel="1" x14ac:dyDescent="0.6">
      <c r="A16" s="21" t="s">
        <v>2</v>
      </c>
      <c r="B16" s="14">
        <f>B17+B18+B19+B20+B21</f>
        <v>74</v>
      </c>
      <c r="C16" s="14">
        <f t="shared" ref="C16:E16" si="14">C17+C18+C19+C20+C21</f>
        <v>58</v>
      </c>
      <c r="D16" s="14">
        <f t="shared" si="14"/>
        <v>2487</v>
      </c>
      <c r="E16" s="14">
        <f t="shared" si="14"/>
        <v>154352</v>
      </c>
      <c r="F16" s="14"/>
      <c r="G16" s="23"/>
    </row>
    <row r="17" spans="1:7" ht="15.6" hidden="1" outlineLevel="2" x14ac:dyDescent="0.6">
      <c r="A17" s="25" t="s">
        <v>89</v>
      </c>
      <c r="B17" s="27">
        <v>63</v>
      </c>
      <c r="C17" s="6">
        <v>47</v>
      </c>
      <c r="D17">
        <v>2338</v>
      </c>
      <c r="E17">
        <v>148660</v>
      </c>
      <c r="F17">
        <v>63.58</v>
      </c>
      <c r="G17" s="3"/>
    </row>
    <row r="18" spans="1:7" ht="15.6" hidden="1" outlineLevel="2" x14ac:dyDescent="0.6">
      <c r="A18" s="25" t="s">
        <v>91</v>
      </c>
      <c r="B18">
        <v>2</v>
      </c>
      <c r="C18">
        <v>2</v>
      </c>
      <c r="D18">
        <v>76</v>
      </c>
      <c r="E18">
        <v>3111</v>
      </c>
      <c r="F18">
        <v>40.94</v>
      </c>
      <c r="G18" s="3"/>
    </row>
    <row r="19" spans="1:7" ht="15.6" hidden="1" outlineLevel="2" x14ac:dyDescent="0.6">
      <c r="A19" s="25" t="s">
        <v>92</v>
      </c>
      <c r="B19">
        <v>9</v>
      </c>
      <c r="C19">
        <v>9</v>
      </c>
      <c r="D19">
        <v>73</v>
      </c>
      <c r="E19">
        <v>2581</v>
      </c>
      <c r="F19">
        <v>35.36</v>
      </c>
      <c r="G19" s="3"/>
    </row>
    <row r="20" spans="1:7" ht="15.6" hidden="1" outlineLevel="2" x14ac:dyDescent="0.6">
      <c r="A20" s="25" t="s">
        <v>94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3"/>
    </row>
    <row r="21" spans="1:7" ht="15.6" hidden="1" outlineLevel="2" x14ac:dyDescent="0.6">
      <c r="A21" s="25" t="s">
        <v>93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3"/>
    </row>
    <row r="22" spans="1:7" s="22" customFormat="1" ht="15.6" outlineLevel="1" collapsed="1" x14ac:dyDescent="0.6">
      <c r="A22" s="21" t="s">
        <v>95</v>
      </c>
      <c r="B22" s="14">
        <f t="shared" ref="B22:E22" si="15">B23+B24+B25+B26+B27</f>
        <v>4</v>
      </c>
      <c r="C22" s="14">
        <f t="shared" si="15"/>
        <v>1</v>
      </c>
      <c r="D22" s="14">
        <f t="shared" si="15"/>
        <v>102</v>
      </c>
      <c r="E22" s="14">
        <f t="shared" si="15"/>
        <v>5862</v>
      </c>
      <c r="F22" s="14"/>
      <c r="G22" s="10"/>
    </row>
    <row r="23" spans="1:7" ht="15.6" hidden="1" outlineLevel="2" x14ac:dyDescent="0.6">
      <c r="A23" s="25" t="s">
        <v>89</v>
      </c>
      <c r="B23" s="27">
        <v>2</v>
      </c>
      <c r="C23" s="6">
        <v>0</v>
      </c>
      <c r="D23">
        <v>38</v>
      </c>
      <c r="E23">
        <v>3482</v>
      </c>
      <c r="F23">
        <v>91.63</v>
      </c>
      <c r="G23" s="3"/>
    </row>
    <row r="24" spans="1:7" ht="15.6" hidden="1" outlineLevel="2" x14ac:dyDescent="0.6">
      <c r="A24" s="25" t="s">
        <v>91</v>
      </c>
      <c r="B24">
        <v>1</v>
      </c>
      <c r="C24">
        <v>0</v>
      </c>
      <c r="D24">
        <v>57</v>
      </c>
      <c r="E24">
        <v>2241</v>
      </c>
      <c r="F24">
        <v>39.31</v>
      </c>
      <c r="G24" s="3"/>
    </row>
    <row r="25" spans="1:7" ht="15.6" hidden="1" outlineLevel="2" x14ac:dyDescent="0.6">
      <c r="A25" s="25" t="s">
        <v>92</v>
      </c>
      <c r="B25">
        <v>1</v>
      </c>
      <c r="C25">
        <v>1</v>
      </c>
      <c r="D25">
        <v>7</v>
      </c>
      <c r="E25">
        <v>139</v>
      </c>
      <c r="F25">
        <v>19.829999999999998</v>
      </c>
      <c r="G25" s="3"/>
    </row>
    <row r="26" spans="1:7" ht="15.6" hidden="1" outlineLevel="2" x14ac:dyDescent="0.6">
      <c r="A26" s="25" t="s">
        <v>94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3"/>
    </row>
    <row r="27" spans="1:7" ht="15.6" hidden="1" outlineLevel="2" x14ac:dyDescent="0.6">
      <c r="A27" s="25" t="s">
        <v>93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3"/>
    </row>
    <row r="28" spans="1:7" s="22" customFormat="1" ht="15.6" outlineLevel="1" collapsed="1" x14ac:dyDescent="0.6">
      <c r="A28" s="21" t="s">
        <v>3</v>
      </c>
      <c r="B28" s="14">
        <f t="shared" ref="B28:E28" si="16">B29+B30+B31+B32+B33</f>
        <v>147</v>
      </c>
      <c r="C28" s="14">
        <f t="shared" si="16"/>
        <v>111</v>
      </c>
      <c r="D28" s="14">
        <f t="shared" si="16"/>
        <v>5434</v>
      </c>
      <c r="E28" s="14">
        <f t="shared" si="16"/>
        <v>324219</v>
      </c>
      <c r="F28" s="14"/>
      <c r="G28" s="10"/>
    </row>
    <row r="29" spans="1:7" ht="15.6" hidden="1" outlineLevel="2" x14ac:dyDescent="0.6">
      <c r="A29" s="25" t="s">
        <v>89</v>
      </c>
      <c r="B29" s="27">
        <v>122</v>
      </c>
      <c r="C29" s="6">
        <v>90</v>
      </c>
      <c r="D29">
        <v>4682</v>
      </c>
      <c r="E29">
        <v>295241</v>
      </c>
      <c r="F29">
        <v>63.06</v>
      </c>
      <c r="G29" s="3"/>
    </row>
    <row r="30" spans="1:7" ht="15.6" hidden="1" outlineLevel="2" x14ac:dyDescent="0.6">
      <c r="A30" s="25" t="s">
        <v>91</v>
      </c>
      <c r="B30">
        <v>13</v>
      </c>
      <c r="C30">
        <v>9</v>
      </c>
      <c r="D30">
        <v>653</v>
      </c>
      <c r="E30">
        <v>24286</v>
      </c>
      <c r="F30">
        <v>37.19</v>
      </c>
      <c r="G30" s="3"/>
    </row>
    <row r="31" spans="1:7" ht="15.6" hidden="1" outlineLevel="2" x14ac:dyDescent="0.6">
      <c r="A31" s="25" t="s">
        <v>92</v>
      </c>
      <c r="B31">
        <v>12</v>
      </c>
      <c r="C31">
        <v>12</v>
      </c>
      <c r="D31">
        <v>99</v>
      </c>
      <c r="E31">
        <v>4692</v>
      </c>
      <c r="F31">
        <v>47.4</v>
      </c>
      <c r="G31" s="3"/>
    </row>
    <row r="32" spans="1:7" ht="15.6" hidden="1" outlineLevel="2" x14ac:dyDescent="0.6">
      <c r="A32" s="25" t="s">
        <v>94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3"/>
    </row>
    <row r="33" spans="1:8" ht="15.6" hidden="1" outlineLevel="2" x14ac:dyDescent="0.6">
      <c r="A33" s="25" t="s">
        <v>93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"/>
    </row>
    <row r="34" spans="1:8" s="22" customFormat="1" ht="15.6" outlineLevel="1" collapsed="1" x14ac:dyDescent="0.6">
      <c r="A34" s="21" t="s">
        <v>4</v>
      </c>
      <c r="B34" s="14">
        <f t="shared" ref="B34:E34" si="17">B35+B36+B37+B38+B39</f>
        <v>2</v>
      </c>
      <c r="C34" s="14">
        <f t="shared" si="17"/>
        <v>2</v>
      </c>
      <c r="D34" s="14">
        <f t="shared" si="17"/>
        <v>27</v>
      </c>
      <c r="E34" s="14">
        <f t="shared" si="17"/>
        <v>915</v>
      </c>
      <c r="F34" s="14"/>
      <c r="G34" s="23"/>
      <c r="H34" s="24"/>
    </row>
    <row r="35" spans="1:8" ht="15.6" hidden="1" outlineLevel="2" x14ac:dyDescent="0.6">
      <c r="A35" s="25" t="s">
        <v>89</v>
      </c>
      <c r="B35" s="27">
        <v>2</v>
      </c>
      <c r="C35" s="6">
        <v>2</v>
      </c>
      <c r="D35">
        <v>27</v>
      </c>
      <c r="E35">
        <v>915</v>
      </c>
      <c r="F35">
        <v>33.880000000000003</v>
      </c>
      <c r="G35" s="3"/>
    </row>
    <row r="36" spans="1:8" ht="15.6" hidden="1" outlineLevel="2" x14ac:dyDescent="0.6">
      <c r="A36" s="25" t="s">
        <v>91</v>
      </c>
      <c r="B36">
        <v>0</v>
      </c>
      <c r="C36">
        <v>0</v>
      </c>
      <c r="D36">
        <v>0</v>
      </c>
      <c r="E36">
        <v>0</v>
      </c>
      <c r="F36" s="26">
        <v>0</v>
      </c>
      <c r="G36" s="3"/>
    </row>
    <row r="37" spans="1:8" ht="15.6" hidden="1" outlineLevel="2" x14ac:dyDescent="0.6">
      <c r="A37" s="25" t="s">
        <v>92</v>
      </c>
      <c r="B37">
        <v>0</v>
      </c>
      <c r="C37">
        <v>0</v>
      </c>
      <c r="D37">
        <v>0</v>
      </c>
      <c r="E37">
        <v>0</v>
      </c>
      <c r="F37">
        <v>0</v>
      </c>
      <c r="G37" s="3"/>
    </row>
    <row r="38" spans="1:8" ht="15.6" hidden="1" outlineLevel="2" x14ac:dyDescent="0.6">
      <c r="A38" s="25" t="s">
        <v>94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3"/>
    </row>
    <row r="39" spans="1:8" ht="15.6" hidden="1" outlineLevel="2" x14ac:dyDescent="0.6">
      <c r="A39" s="25" t="s">
        <v>93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3"/>
    </row>
    <row r="40" spans="1:8" s="22" customFormat="1" ht="15.6" outlineLevel="1" collapsed="1" x14ac:dyDescent="0.6">
      <c r="A40" s="21" t="s">
        <v>5</v>
      </c>
      <c r="B40" s="14">
        <f t="shared" ref="B40:E40" si="18">B41+B42+B43+B44+B45</f>
        <v>271</v>
      </c>
      <c r="C40" s="14">
        <f t="shared" si="18"/>
        <v>192</v>
      </c>
      <c r="D40" s="14">
        <f t="shared" si="18"/>
        <v>17720</v>
      </c>
      <c r="E40" s="14">
        <f t="shared" si="18"/>
        <v>955057</v>
      </c>
      <c r="F40" s="14"/>
      <c r="G40" s="10"/>
    </row>
    <row r="41" spans="1:8" ht="15.6" hidden="1" outlineLevel="2" x14ac:dyDescent="0.6">
      <c r="A41" s="25" t="s">
        <v>89</v>
      </c>
      <c r="B41" s="26">
        <v>230</v>
      </c>
      <c r="C41" s="6">
        <v>152</v>
      </c>
      <c r="D41">
        <v>15652</v>
      </c>
      <c r="E41">
        <v>872647</v>
      </c>
      <c r="F41">
        <v>55.75</v>
      </c>
      <c r="G41" s="3"/>
    </row>
    <row r="42" spans="1:8" ht="15.6" hidden="1" outlineLevel="2" x14ac:dyDescent="0.6">
      <c r="A42" s="25" t="s">
        <v>91</v>
      </c>
      <c r="B42">
        <v>28</v>
      </c>
      <c r="C42">
        <v>23</v>
      </c>
      <c r="D42">
        <v>1938</v>
      </c>
      <c r="E42">
        <v>75717</v>
      </c>
      <c r="F42">
        <v>39.07</v>
      </c>
      <c r="G42" s="3"/>
    </row>
    <row r="43" spans="1:8" ht="15.6" hidden="1" outlineLevel="2" x14ac:dyDescent="0.6">
      <c r="A43" s="25" t="s">
        <v>92</v>
      </c>
      <c r="B43">
        <v>13</v>
      </c>
      <c r="C43">
        <v>17</v>
      </c>
      <c r="D43">
        <v>130</v>
      </c>
      <c r="E43">
        <v>6693</v>
      </c>
      <c r="F43">
        <v>51.48</v>
      </c>
      <c r="G43" s="3"/>
    </row>
    <row r="44" spans="1:8" ht="15.6" hidden="1" outlineLevel="2" x14ac:dyDescent="0.6">
      <c r="A44" s="25" t="s">
        <v>94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3"/>
    </row>
    <row r="45" spans="1:8" ht="15.6" hidden="1" outlineLevel="2" x14ac:dyDescent="0.6">
      <c r="A45" s="25" t="s">
        <v>93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3"/>
    </row>
    <row r="46" spans="1:8" s="22" customFormat="1" ht="15.6" outlineLevel="1" collapsed="1" x14ac:dyDescent="0.6">
      <c r="A46" s="21" t="s">
        <v>6</v>
      </c>
      <c r="B46" s="14">
        <f t="shared" ref="B46:E46" si="19">B47+B48+B49+B50+B51</f>
        <v>1</v>
      </c>
      <c r="C46" s="14">
        <f t="shared" si="19"/>
        <v>0</v>
      </c>
      <c r="D46" s="14">
        <f t="shared" si="19"/>
        <v>39</v>
      </c>
      <c r="E46" s="14">
        <f t="shared" si="19"/>
        <v>2844</v>
      </c>
      <c r="F46" s="14"/>
      <c r="G46" s="10"/>
    </row>
    <row r="47" spans="1:8" ht="15.6" hidden="1" outlineLevel="2" x14ac:dyDescent="0.6">
      <c r="A47" s="25" t="s">
        <v>89</v>
      </c>
      <c r="B47" s="26">
        <v>1</v>
      </c>
      <c r="C47" s="6">
        <v>0</v>
      </c>
      <c r="D47">
        <v>39</v>
      </c>
      <c r="E47">
        <v>2844</v>
      </c>
      <c r="F47">
        <v>72.930000000000007</v>
      </c>
      <c r="G47" s="3"/>
    </row>
    <row r="48" spans="1:8" ht="15.6" hidden="1" outlineLevel="2" x14ac:dyDescent="0.6">
      <c r="A48" s="25" t="s">
        <v>91</v>
      </c>
      <c r="B48">
        <v>0</v>
      </c>
      <c r="C48">
        <v>0</v>
      </c>
      <c r="D48">
        <v>0</v>
      </c>
      <c r="E48">
        <v>0</v>
      </c>
      <c r="F48">
        <v>0</v>
      </c>
      <c r="G48" s="3"/>
    </row>
    <row r="49" spans="1:7" ht="15.6" hidden="1" outlineLevel="2" x14ac:dyDescent="0.6">
      <c r="A49" s="25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 s="3"/>
    </row>
    <row r="50" spans="1:7" ht="15.6" hidden="1" outlineLevel="2" x14ac:dyDescent="0.6">
      <c r="A50" s="25" t="s">
        <v>94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"/>
    </row>
    <row r="51" spans="1:7" ht="15.6" hidden="1" outlineLevel="2" x14ac:dyDescent="0.6">
      <c r="A51" s="25" t="s">
        <v>93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"/>
    </row>
    <row r="52" spans="1:7" s="22" customFormat="1" ht="15.6" outlineLevel="1" collapsed="1" x14ac:dyDescent="0.6">
      <c r="A52" s="21" t="s">
        <v>7</v>
      </c>
      <c r="B52" s="14">
        <f t="shared" ref="B52:E52" si="20">B53+B54+B55+B56+B57</f>
        <v>207</v>
      </c>
      <c r="C52" s="14">
        <f t="shared" si="20"/>
        <v>167</v>
      </c>
      <c r="D52" s="14">
        <f t="shared" si="20"/>
        <v>4426</v>
      </c>
      <c r="E52" s="14">
        <f t="shared" si="20"/>
        <v>283746</v>
      </c>
      <c r="F52" s="14"/>
      <c r="G52" s="10"/>
    </row>
    <row r="53" spans="1:7" ht="15.6" hidden="1" outlineLevel="2" x14ac:dyDescent="0.6">
      <c r="A53" s="25" t="s">
        <v>89</v>
      </c>
      <c r="B53" s="26">
        <v>156</v>
      </c>
      <c r="C53">
        <v>117</v>
      </c>
      <c r="D53">
        <v>4014</v>
      </c>
      <c r="E53">
        <v>264198</v>
      </c>
      <c r="F53">
        <v>65.819999999999993</v>
      </c>
      <c r="G53" s="3"/>
    </row>
    <row r="54" spans="1:7" ht="15.6" hidden="1" outlineLevel="2" x14ac:dyDescent="0.6">
      <c r="A54" s="25" t="s">
        <v>91</v>
      </c>
      <c r="B54">
        <v>5</v>
      </c>
      <c r="C54">
        <v>4</v>
      </c>
      <c r="D54">
        <v>114</v>
      </c>
      <c r="E54">
        <v>4507</v>
      </c>
      <c r="F54">
        <v>39.53</v>
      </c>
      <c r="G54" s="3"/>
    </row>
    <row r="55" spans="1:7" ht="15.6" hidden="1" outlineLevel="2" x14ac:dyDescent="0.6">
      <c r="A55" s="25" t="s">
        <v>92</v>
      </c>
      <c r="B55">
        <v>46</v>
      </c>
      <c r="C55">
        <v>46</v>
      </c>
      <c r="D55">
        <v>298</v>
      </c>
      <c r="E55">
        <v>15041</v>
      </c>
      <c r="F55">
        <v>50.47</v>
      </c>
      <c r="G55" s="3"/>
    </row>
    <row r="56" spans="1:7" ht="15.6" hidden="1" outlineLevel="2" x14ac:dyDescent="0.6">
      <c r="A56" s="25" t="s">
        <v>94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3"/>
    </row>
    <row r="57" spans="1:7" ht="15.6" hidden="1" outlineLevel="2" x14ac:dyDescent="0.6">
      <c r="A57" s="25" t="s">
        <v>93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3"/>
    </row>
    <row r="58" spans="1:7" s="22" customFormat="1" ht="15.6" outlineLevel="1" collapsed="1" x14ac:dyDescent="0.6">
      <c r="A58" s="21" t="s">
        <v>8</v>
      </c>
      <c r="B58" s="14">
        <f t="shared" ref="B58:E58" si="21">B59+B60+B61+B62+B63</f>
        <v>7</v>
      </c>
      <c r="C58" s="14">
        <f t="shared" si="21"/>
        <v>5</v>
      </c>
      <c r="D58" s="14">
        <f t="shared" si="21"/>
        <v>310</v>
      </c>
      <c r="E58" s="14">
        <f t="shared" si="21"/>
        <v>19311</v>
      </c>
      <c r="F58" s="14"/>
      <c r="G58" s="10"/>
    </row>
    <row r="59" spans="1:7" ht="15.6" hidden="1" outlineLevel="2" x14ac:dyDescent="0.6">
      <c r="A59" s="25" t="s">
        <v>89</v>
      </c>
      <c r="B59" s="27">
        <v>6</v>
      </c>
      <c r="C59">
        <v>4</v>
      </c>
      <c r="D59">
        <v>262</v>
      </c>
      <c r="E59">
        <v>17381</v>
      </c>
      <c r="F59">
        <v>66.34</v>
      </c>
      <c r="G59" s="3"/>
    </row>
    <row r="60" spans="1:7" ht="15.6" hidden="1" outlineLevel="2" x14ac:dyDescent="0.6">
      <c r="A60" s="25" t="s">
        <v>91</v>
      </c>
      <c r="B60">
        <v>1</v>
      </c>
      <c r="C60">
        <v>1</v>
      </c>
      <c r="D60">
        <v>48</v>
      </c>
      <c r="E60">
        <v>1930</v>
      </c>
      <c r="F60">
        <v>40.21</v>
      </c>
      <c r="G60" s="3"/>
    </row>
    <row r="61" spans="1:7" ht="15.6" hidden="1" outlineLevel="2" x14ac:dyDescent="0.6">
      <c r="A61" s="25" t="s">
        <v>92</v>
      </c>
      <c r="B61">
        <v>0</v>
      </c>
      <c r="C61">
        <v>0</v>
      </c>
      <c r="D61">
        <v>0</v>
      </c>
      <c r="E61">
        <v>0</v>
      </c>
      <c r="F61">
        <v>0</v>
      </c>
      <c r="G61" s="3"/>
    </row>
    <row r="62" spans="1:7" ht="15.6" hidden="1" outlineLevel="2" x14ac:dyDescent="0.6">
      <c r="A62" s="25" t="s">
        <v>94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3"/>
    </row>
    <row r="63" spans="1:7" ht="15.9" hidden="1" customHeight="1" outlineLevel="2" x14ac:dyDescent="0.6">
      <c r="A63" s="25" t="s">
        <v>93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3"/>
    </row>
    <row r="64" spans="1:7" s="22" customFormat="1" ht="15.6" outlineLevel="1" collapsed="1" x14ac:dyDescent="0.6">
      <c r="A64" s="21" t="s">
        <v>9</v>
      </c>
      <c r="B64" s="14">
        <f t="shared" ref="B64:E64" si="22">B65+B66+B67+B68+B69</f>
        <v>45</v>
      </c>
      <c r="C64" s="14">
        <f t="shared" si="22"/>
        <v>42</v>
      </c>
      <c r="D64" s="14">
        <f t="shared" si="22"/>
        <v>1385</v>
      </c>
      <c r="E64" s="14">
        <f t="shared" si="22"/>
        <v>82780</v>
      </c>
      <c r="F64" s="14"/>
      <c r="G64" s="10"/>
    </row>
    <row r="65" spans="1:7" ht="15.6" hidden="1" outlineLevel="2" x14ac:dyDescent="0.6">
      <c r="A65" s="25" t="s">
        <v>89</v>
      </c>
      <c r="B65" s="26">
        <v>40</v>
      </c>
      <c r="C65">
        <v>37</v>
      </c>
      <c r="D65">
        <v>1079</v>
      </c>
      <c r="E65">
        <v>71916</v>
      </c>
      <c r="F65">
        <v>66.650000000000006</v>
      </c>
      <c r="G65" s="3"/>
    </row>
    <row r="66" spans="1:7" ht="15.6" hidden="1" outlineLevel="2" x14ac:dyDescent="0.6">
      <c r="A66" s="25" t="s">
        <v>91</v>
      </c>
      <c r="B66">
        <v>4</v>
      </c>
      <c r="C66">
        <v>3</v>
      </c>
      <c r="D66">
        <v>288</v>
      </c>
      <c r="E66">
        <v>10580</v>
      </c>
      <c r="F66">
        <v>36.74</v>
      </c>
      <c r="G66" s="3"/>
    </row>
    <row r="67" spans="1:7" ht="15.6" hidden="1" outlineLevel="2" x14ac:dyDescent="0.6">
      <c r="A67" s="25" t="s">
        <v>92</v>
      </c>
      <c r="B67">
        <v>1</v>
      </c>
      <c r="C67">
        <v>2</v>
      </c>
      <c r="D67">
        <v>18</v>
      </c>
      <c r="E67">
        <v>284</v>
      </c>
      <c r="F67">
        <v>15.8</v>
      </c>
      <c r="G67" s="3"/>
    </row>
    <row r="68" spans="1:7" ht="15.6" hidden="1" outlineLevel="2" x14ac:dyDescent="0.6">
      <c r="A68" s="25" t="s">
        <v>94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3"/>
    </row>
    <row r="69" spans="1:7" ht="15.6" hidden="1" outlineLevel="2" x14ac:dyDescent="0.6">
      <c r="A69" s="25" t="s">
        <v>93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3"/>
    </row>
    <row r="70" spans="1:7" s="22" customFormat="1" ht="15.9" customHeight="1" outlineLevel="1" collapsed="1" x14ac:dyDescent="0.6">
      <c r="A70" s="21" t="s">
        <v>10</v>
      </c>
      <c r="B70" s="14">
        <f t="shared" ref="B70:E70" si="23">B71+B72+B73+B74+B75</f>
        <v>694</v>
      </c>
      <c r="C70" s="14">
        <f t="shared" si="23"/>
        <v>541</v>
      </c>
      <c r="D70" s="14">
        <f t="shared" si="23"/>
        <v>24588</v>
      </c>
      <c r="E70" s="14">
        <f t="shared" si="23"/>
        <v>1511292</v>
      </c>
      <c r="F70" s="14"/>
      <c r="G70" s="10"/>
    </row>
    <row r="71" spans="1:7" ht="15.6" hidden="1" outlineLevel="2" x14ac:dyDescent="0.6">
      <c r="A71" s="25" t="s">
        <v>89</v>
      </c>
      <c r="B71" s="26">
        <v>593</v>
      </c>
      <c r="C71">
        <v>451</v>
      </c>
      <c r="D71">
        <v>21174</v>
      </c>
      <c r="E71">
        <v>1377716</v>
      </c>
      <c r="F71">
        <v>65.069999999999993</v>
      </c>
      <c r="G71" s="3"/>
    </row>
    <row r="72" spans="1:7" ht="15.6" hidden="1" outlineLevel="2" x14ac:dyDescent="0.6">
      <c r="A72" s="25" t="s">
        <v>91</v>
      </c>
      <c r="B72">
        <v>55</v>
      </c>
      <c r="C72">
        <v>47</v>
      </c>
      <c r="D72">
        <v>3075</v>
      </c>
      <c r="E72">
        <v>113720</v>
      </c>
      <c r="F72">
        <v>36.979999999999997</v>
      </c>
      <c r="G72" s="3"/>
    </row>
    <row r="73" spans="1:7" ht="15.6" hidden="1" outlineLevel="2" x14ac:dyDescent="0.6">
      <c r="A73" s="25" t="s">
        <v>92</v>
      </c>
      <c r="B73">
        <v>46</v>
      </c>
      <c r="C73">
        <v>43</v>
      </c>
      <c r="D73">
        <v>339</v>
      </c>
      <c r="E73">
        <v>19856</v>
      </c>
      <c r="F73">
        <v>58.57</v>
      </c>
      <c r="G73" s="3"/>
    </row>
    <row r="74" spans="1:7" ht="15.6" hidden="1" outlineLevel="2" x14ac:dyDescent="0.6">
      <c r="A74" s="25" t="s">
        <v>94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3"/>
    </row>
    <row r="75" spans="1:7" ht="17.100000000000001" hidden="1" customHeight="1" outlineLevel="2" x14ac:dyDescent="0.6">
      <c r="A75" s="25" t="s">
        <v>93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3"/>
    </row>
    <row r="76" spans="1:7" s="22" customFormat="1" ht="15.6" outlineLevel="1" collapsed="1" x14ac:dyDescent="0.6">
      <c r="A76" s="21" t="s">
        <v>11</v>
      </c>
      <c r="B76" s="14">
        <f t="shared" ref="B76:E76" si="24">B77+B78+B79+B80+B81</f>
        <v>2136</v>
      </c>
      <c r="C76" s="14">
        <f t="shared" si="24"/>
        <v>1930</v>
      </c>
      <c r="D76" s="14">
        <f t="shared" si="24"/>
        <v>85911</v>
      </c>
      <c r="E76" s="14">
        <f t="shared" si="24"/>
        <v>6077689</v>
      </c>
      <c r="F76" s="14"/>
      <c r="G76" s="10"/>
    </row>
    <row r="77" spans="1:7" ht="15.6" hidden="1" outlineLevel="3" x14ac:dyDescent="0.6">
      <c r="A77" s="25" t="s">
        <v>89</v>
      </c>
      <c r="B77" s="27">
        <v>1906</v>
      </c>
      <c r="C77">
        <v>1716</v>
      </c>
      <c r="D77">
        <v>78585</v>
      </c>
      <c r="E77">
        <v>5801580</v>
      </c>
      <c r="F77">
        <v>73.83</v>
      </c>
      <c r="G77" s="3"/>
    </row>
    <row r="78" spans="1:7" ht="15.6" hidden="1" outlineLevel="3" x14ac:dyDescent="0.6">
      <c r="A78" s="25" t="s">
        <v>91</v>
      </c>
      <c r="B78">
        <v>158</v>
      </c>
      <c r="C78">
        <v>146</v>
      </c>
      <c r="D78">
        <v>6705</v>
      </c>
      <c r="E78">
        <v>245574</v>
      </c>
      <c r="F78">
        <v>36.630000000000003</v>
      </c>
      <c r="G78" s="3"/>
    </row>
    <row r="79" spans="1:7" ht="15.6" hidden="1" outlineLevel="3" x14ac:dyDescent="0.6">
      <c r="A79" s="25" t="s">
        <v>92</v>
      </c>
      <c r="B79">
        <v>72</v>
      </c>
      <c r="C79">
        <v>68</v>
      </c>
      <c r="D79">
        <v>621</v>
      </c>
      <c r="E79">
        <v>30535</v>
      </c>
      <c r="F79">
        <v>49.17</v>
      </c>
      <c r="G79" s="3"/>
    </row>
    <row r="80" spans="1:7" ht="15.6" hidden="1" outlineLevel="3" x14ac:dyDescent="0.6">
      <c r="A80" s="25" t="s">
        <v>94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3"/>
    </row>
    <row r="81" spans="1:7" ht="15.6" hidden="1" outlineLevel="3" x14ac:dyDescent="0.6">
      <c r="A81" s="25" t="s">
        <v>93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3"/>
    </row>
    <row r="82" spans="1:7" s="22" customFormat="1" ht="15.6" outlineLevel="1" collapsed="1" x14ac:dyDescent="0.6">
      <c r="A82" s="21" t="s">
        <v>12</v>
      </c>
      <c r="B82" s="14">
        <f t="shared" ref="B82" si="25">B83+B84+B85+B86+B87</f>
        <v>376</v>
      </c>
      <c r="C82" s="14">
        <f t="shared" ref="C82" si="26">C83+C84+C85+C86+C87</f>
        <v>275</v>
      </c>
      <c r="D82" s="14">
        <f t="shared" ref="D82" si="27">D83+D84+D85+D86+D87</f>
        <v>24966</v>
      </c>
      <c r="E82" s="14">
        <f t="shared" ref="E82" si="28">E83+E84+E85+E86+E87</f>
        <v>1563958</v>
      </c>
      <c r="F82" s="14"/>
      <c r="G82" s="10"/>
    </row>
    <row r="83" spans="1:7" ht="15.6" hidden="1" outlineLevel="2" x14ac:dyDescent="0.6">
      <c r="A83" s="25" t="s">
        <v>89</v>
      </c>
      <c r="B83" s="26">
        <v>306</v>
      </c>
      <c r="C83">
        <v>212</v>
      </c>
      <c r="D83">
        <v>21502</v>
      </c>
      <c r="E83">
        <v>1425743</v>
      </c>
      <c r="F83">
        <v>66.31</v>
      </c>
      <c r="G83" s="3"/>
    </row>
    <row r="84" spans="1:7" ht="15.6" hidden="1" outlineLevel="2" x14ac:dyDescent="0.6">
      <c r="A84" s="25" t="s">
        <v>91</v>
      </c>
      <c r="B84">
        <v>59</v>
      </c>
      <c r="C84">
        <v>53</v>
      </c>
      <c r="D84">
        <v>3367</v>
      </c>
      <c r="E84">
        <v>133120</v>
      </c>
      <c r="F84">
        <v>39.54</v>
      </c>
      <c r="G84" s="3"/>
    </row>
    <row r="85" spans="1:7" ht="15.6" hidden="1" outlineLevel="2" x14ac:dyDescent="0.6">
      <c r="A85" s="25" t="s">
        <v>92</v>
      </c>
      <c r="B85">
        <v>11</v>
      </c>
      <c r="C85">
        <v>10</v>
      </c>
      <c r="D85">
        <v>97</v>
      </c>
      <c r="E85">
        <v>5095</v>
      </c>
      <c r="F85">
        <v>52.52</v>
      </c>
      <c r="G85" s="3"/>
    </row>
    <row r="86" spans="1:7" ht="15.6" hidden="1" outlineLevel="2" x14ac:dyDescent="0.6">
      <c r="A86" s="25" t="s">
        <v>94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3"/>
    </row>
    <row r="87" spans="1:7" ht="15.6" hidden="1" outlineLevel="2" x14ac:dyDescent="0.6">
      <c r="A87" s="25" t="s">
        <v>93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3"/>
    </row>
    <row r="88" spans="1:7" s="22" customFormat="1" ht="15.6" outlineLevel="1" collapsed="1" x14ac:dyDescent="0.6">
      <c r="A88" s="21" t="s">
        <v>13</v>
      </c>
      <c r="B88" s="14">
        <f t="shared" ref="B88" si="29">B89+B90+B91+B92+B93</f>
        <v>517</v>
      </c>
      <c r="C88" s="14">
        <f t="shared" ref="C88" si="30">C89+C90+C91+C92+C93</f>
        <v>425</v>
      </c>
      <c r="D88" s="14">
        <f t="shared" ref="D88" si="31">D89+D90+D91+D92+D93</f>
        <v>22286</v>
      </c>
      <c r="E88" s="14">
        <f t="shared" ref="E88" si="32">E89+E90+E91+E92+E93</f>
        <v>1287810</v>
      </c>
      <c r="F88" s="14"/>
      <c r="G88" s="10"/>
    </row>
    <row r="89" spans="1:7" ht="15.6" hidden="1" outlineLevel="2" x14ac:dyDescent="0.6">
      <c r="A89" s="25" t="s">
        <v>89</v>
      </c>
      <c r="B89" s="26">
        <v>471</v>
      </c>
      <c r="C89">
        <v>386</v>
      </c>
      <c r="D89">
        <v>20577</v>
      </c>
      <c r="E89">
        <v>1224640</v>
      </c>
      <c r="F89">
        <v>59.51</v>
      </c>
      <c r="G89" s="3"/>
    </row>
    <row r="90" spans="1:7" ht="15.6" hidden="1" outlineLevel="2" x14ac:dyDescent="0.6">
      <c r="A90" s="25" t="s">
        <v>91</v>
      </c>
      <c r="B90">
        <v>35</v>
      </c>
      <c r="C90">
        <v>28</v>
      </c>
      <c r="D90">
        <v>1607</v>
      </c>
      <c r="E90">
        <v>59001</v>
      </c>
      <c r="F90">
        <v>36.72</v>
      </c>
      <c r="G90" s="3"/>
    </row>
    <row r="91" spans="1:7" ht="15.6" hidden="1" outlineLevel="2" x14ac:dyDescent="0.6">
      <c r="A91" s="25" t="s">
        <v>92</v>
      </c>
      <c r="B91">
        <v>11</v>
      </c>
      <c r="C91">
        <v>11</v>
      </c>
      <c r="D91">
        <v>102</v>
      </c>
      <c r="E91">
        <v>4169</v>
      </c>
      <c r="F91">
        <v>40.869999999999997</v>
      </c>
      <c r="G91" s="3"/>
    </row>
    <row r="92" spans="1:7" ht="15.6" hidden="1" outlineLevel="2" x14ac:dyDescent="0.6">
      <c r="A92" s="25" t="s">
        <v>94</v>
      </c>
      <c r="B92" s="26">
        <v>0</v>
      </c>
      <c r="C92" s="26">
        <v>0</v>
      </c>
      <c r="D92" s="26">
        <v>0</v>
      </c>
      <c r="E92" s="26">
        <v>0</v>
      </c>
      <c r="F92" s="26">
        <v>0</v>
      </c>
      <c r="G92" s="3"/>
    </row>
    <row r="93" spans="1:7" ht="15.6" hidden="1" outlineLevel="2" x14ac:dyDescent="0.6">
      <c r="A93" s="25" t="s">
        <v>93</v>
      </c>
      <c r="B93" s="26">
        <v>0</v>
      </c>
      <c r="C93" s="26">
        <v>0</v>
      </c>
      <c r="D93" s="26">
        <v>0</v>
      </c>
      <c r="E93" s="26">
        <v>0</v>
      </c>
      <c r="F93" s="26">
        <v>0</v>
      </c>
      <c r="G93" s="3"/>
    </row>
    <row r="94" spans="1:7" s="22" customFormat="1" ht="15.6" outlineLevel="1" collapsed="1" x14ac:dyDescent="0.6">
      <c r="A94" s="21" t="s">
        <v>14</v>
      </c>
      <c r="B94" s="14">
        <f t="shared" ref="B94" si="33">B95+B96+B97+B98+B99</f>
        <v>2350</v>
      </c>
      <c r="C94" s="14">
        <f t="shared" ref="C94" si="34">C95+C96+C97+C98+C99</f>
        <v>2010</v>
      </c>
      <c r="D94" s="14">
        <f t="shared" ref="D94" si="35">D95+D96+D97+D98+D99</f>
        <v>63673</v>
      </c>
      <c r="E94" s="14">
        <f t="shared" ref="E94" si="36">E95+E96+E97+E98+E99</f>
        <v>4165911</v>
      </c>
      <c r="F94" s="14"/>
      <c r="G94" s="10"/>
    </row>
    <row r="95" spans="1:7" ht="15.6" hidden="1" outlineLevel="2" x14ac:dyDescent="0.6">
      <c r="A95" s="25" t="s">
        <v>89</v>
      </c>
      <c r="B95" s="26">
        <v>2054</v>
      </c>
      <c r="C95">
        <v>1739</v>
      </c>
      <c r="D95">
        <v>54607</v>
      </c>
      <c r="E95">
        <v>3804562</v>
      </c>
      <c r="F95">
        <v>69.67</v>
      </c>
      <c r="G95" s="3"/>
    </row>
    <row r="96" spans="1:7" ht="15.6" hidden="1" outlineLevel="2" x14ac:dyDescent="0.6">
      <c r="A96" s="25" t="s">
        <v>91</v>
      </c>
      <c r="B96">
        <v>153</v>
      </c>
      <c r="C96">
        <v>127</v>
      </c>
      <c r="D96">
        <v>7862</v>
      </c>
      <c r="E96">
        <v>295020</v>
      </c>
      <c r="F96">
        <v>37.520000000000003</v>
      </c>
      <c r="G96" s="3"/>
    </row>
    <row r="97" spans="1:7" ht="15.6" hidden="1" outlineLevel="2" x14ac:dyDescent="0.6">
      <c r="A97" s="25" t="s">
        <v>92</v>
      </c>
      <c r="B97">
        <v>143</v>
      </c>
      <c r="C97">
        <v>144</v>
      </c>
      <c r="D97">
        <v>1204</v>
      </c>
      <c r="E97">
        <v>66329</v>
      </c>
      <c r="F97">
        <v>55.09</v>
      </c>
      <c r="G97" s="3"/>
    </row>
    <row r="98" spans="1:7" ht="15.6" hidden="1" outlineLevel="2" x14ac:dyDescent="0.6">
      <c r="A98" s="25" t="s">
        <v>94</v>
      </c>
      <c r="B98" s="26">
        <v>0</v>
      </c>
      <c r="C98" s="26">
        <v>0</v>
      </c>
      <c r="D98" s="26">
        <v>0</v>
      </c>
      <c r="E98" s="26">
        <v>0</v>
      </c>
      <c r="F98" s="26">
        <v>0</v>
      </c>
      <c r="G98" s="3"/>
    </row>
    <row r="99" spans="1:7" ht="15.6" hidden="1" outlineLevel="2" x14ac:dyDescent="0.6">
      <c r="A99" s="25" t="s">
        <v>93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3"/>
    </row>
    <row r="100" spans="1:7" s="22" customFormat="1" ht="15.6" outlineLevel="1" collapsed="1" x14ac:dyDescent="0.6">
      <c r="A100" s="21" t="s">
        <v>15</v>
      </c>
      <c r="B100" s="14">
        <f t="shared" ref="B100" si="37">B101+B102+B103+B104+B105</f>
        <v>479</v>
      </c>
      <c r="C100" s="14">
        <f t="shared" ref="C100" si="38">C101+C102+C103+C104+C105</f>
        <v>387</v>
      </c>
      <c r="D100" s="14">
        <f t="shared" ref="D100" si="39">D101+D102+D103+D104+D105</f>
        <v>21138</v>
      </c>
      <c r="E100" s="14">
        <f t="shared" ref="E100" si="40">E101+E102+E103+E104+E105</f>
        <v>1312407</v>
      </c>
      <c r="F100" s="14"/>
      <c r="G100" s="10"/>
    </row>
    <row r="101" spans="1:7" ht="15.6" hidden="1" outlineLevel="2" x14ac:dyDescent="0.6">
      <c r="A101" s="25" t="s">
        <v>89</v>
      </c>
      <c r="B101" s="26">
        <v>423</v>
      </c>
      <c r="C101">
        <v>339</v>
      </c>
      <c r="D101">
        <v>19219</v>
      </c>
      <c r="E101">
        <v>1235423</v>
      </c>
      <c r="F101">
        <v>64.28</v>
      </c>
      <c r="G101" s="3"/>
    </row>
    <row r="102" spans="1:7" ht="15.6" hidden="1" outlineLevel="2" x14ac:dyDescent="0.6">
      <c r="A102" s="25" t="s">
        <v>91</v>
      </c>
      <c r="B102">
        <v>39</v>
      </c>
      <c r="C102">
        <v>34</v>
      </c>
      <c r="D102">
        <v>1783</v>
      </c>
      <c r="E102">
        <v>70050</v>
      </c>
      <c r="F102">
        <v>39.29</v>
      </c>
      <c r="G102" s="3"/>
    </row>
    <row r="103" spans="1:7" ht="15.6" hidden="1" outlineLevel="2" x14ac:dyDescent="0.6">
      <c r="A103" s="25" t="s">
        <v>92</v>
      </c>
      <c r="B103">
        <v>17</v>
      </c>
      <c r="C103">
        <v>14</v>
      </c>
      <c r="D103">
        <v>136</v>
      </c>
      <c r="E103">
        <v>6934</v>
      </c>
      <c r="F103">
        <v>50.98</v>
      </c>
      <c r="G103" s="3"/>
    </row>
    <row r="104" spans="1:7" ht="15.6" hidden="1" outlineLevel="2" x14ac:dyDescent="0.6">
      <c r="A104" s="25" t="s">
        <v>94</v>
      </c>
      <c r="B104" s="26">
        <v>0</v>
      </c>
      <c r="C104" s="26">
        <v>0</v>
      </c>
      <c r="D104" s="26">
        <v>0</v>
      </c>
      <c r="E104" s="26">
        <v>0</v>
      </c>
      <c r="F104" s="26">
        <v>0</v>
      </c>
      <c r="G104" s="3"/>
    </row>
    <row r="105" spans="1:7" ht="15.6" hidden="1" outlineLevel="2" x14ac:dyDescent="0.6">
      <c r="A105" s="25" t="s">
        <v>93</v>
      </c>
      <c r="B105" s="26">
        <v>0</v>
      </c>
      <c r="C105" s="26">
        <v>0</v>
      </c>
      <c r="D105" s="26">
        <v>0</v>
      </c>
      <c r="E105" s="26">
        <v>0</v>
      </c>
      <c r="F105" s="26">
        <v>0</v>
      </c>
      <c r="G105" s="3"/>
    </row>
    <row r="106" spans="1:7" s="22" customFormat="1" ht="15.6" outlineLevel="1" collapsed="1" x14ac:dyDescent="0.6">
      <c r="A106" s="21" t="s">
        <v>16</v>
      </c>
      <c r="B106" s="14">
        <f t="shared" ref="B106" si="41">B107+B108+B109+B110+B111</f>
        <v>4059</v>
      </c>
      <c r="C106" s="14">
        <f t="shared" ref="C106" si="42">C107+C108+C109+C110+C111</f>
        <v>3405</v>
      </c>
      <c r="D106" s="14">
        <f t="shared" ref="D106" si="43">D107+D108+D109+D110+D111</f>
        <v>110910</v>
      </c>
      <c r="E106" s="14">
        <f t="shared" ref="E106" si="44">E107+E108+E109+E110+E111</f>
        <v>6853616</v>
      </c>
      <c r="F106" s="14"/>
      <c r="G106" s="10"/>
    </row>
    <row r="107" spans="1:7" ht="15.6" hidden="1" outlineLevel="2" x14ac:dyDescent="0.6">
      <c r="A107" s="25" t="s">
        <v>89</v>
      </c>
      <c r="B107" s="26">
        <v>3512</v>
      </c>
      <c r="C107">
        <v>2906</v>
      </c>
      <c r="D107">
        <v>94217</v>
      </c>
      <c r="E107">
        <v>6219808</v>
      </c>
      <c r="F107">
        <v>66.02</v>
      </c>
      <c r="G107" s="3"/>
    </row>
    <row r="108" spans="1:7" ht="15.6" hidden="1" outlineLevel="2" x14ac:dyDescent="0.6">
      <c r="A108" s="25" t="s">
        <v>91</v>
      </c>
      <c r="B108">
        <v>275</v>
      </c>
      <c r="C108">
        <v>233</v>
      </c>
      <c r="D108">
        <v>14648</v>
      </c>
      <c r="E108">
        <v>522705</v>
      </c>
      <c r="F108">
        <v>35.68</v>
      </c>
      <c r="G108" s="3"/>
    </row>
    <row r="109" spans="1:7" ht="15.6" hidden="1" outlineLevel="2" x14ac:dyDescent="0.6">
      <c r="A109" s="25" t="s">
        <v>92</v>
      </c>
      <c r="B109">
        <v>272</v>
      </c>
      <c r="C109">
        <v>266</v>
      </c>
      <c r="D109">
        <v>2045</v>
      </c>
      <c r="E109">
        <v>111103</v>
      </c>
      <c r="F109">
        <v>54.33</v>
      </c>
      <c r="G109" s="3"/>
    </row>
    <row r="110" spans="1:7" ht="15.6" hidden="1" outlineLevel="2" x14ac:dyDescent="0.6">
      <c r="A110" s="25" t="s">
        <v>94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3"/>
    </row>
    <row r="111" spans="1:7" ht="15.6" hidden="1" outlineLevel="2" x14ac:dyDescent="0.6">
      <c r="A111" s="25" t="s">
        <v>93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3"/>
    </row>
    <row r="112" spans="1:7" ht="15.6" outlineLevel="1" collapsed="1" x14ac:dyDescent="0.6">
      <c r="A112" s="25"/>
      <c r="B112" s="26"/>
      <c r="C112" s="26"/>
      <c r="D112" s="26"/>
      <c r="E112" s="26"/>
      <c r="F112" s="26"/>
      <c r="G112" s="3"/>
    </row>
    <row r="113" spans="1:7" s="4" customFormat="1" ht="24" customHeight="1" x14ac:dyDescent="0.6">
      <c r="A113" s="11" t="s">
        <v>82</v>
      </c>
      <c r="B113" s="9">
        <f>B114+B115+B116+B117+B118</f>
        <v>1189</v>
      </c>
      <c r="C113" s="9">
        <f t="shared" ref="C113:E113" si="45">C114+C115+C116+C117+C118</f>
        <v>883</v>
      </c>
      <c r="D113" s="9">
        <f t="shared" si="45"/>
        <v>72166</v>
      </c>
      <c r="E113" s="9">
        <f t="shared" si="45"/>
        <v>3997555</v>
      </c>
      <c r="F113" s="8">
        <f>E114/D113</f>
        <v>50.267411246293271</v>
      </c>
      <c r="G113" s="10"/>
    </row>
    <row r="114" spans="1:7" ht="15.6" outlineLevel="2" x14ac:dyDescent="0.6">
      <c r="A114" s="25" t="s">
        <v>89</v>
      </c>
      <c r="B114">
        <f>B120+B126+B132</f>
        <v>999</v>
      </c>
      <c r="C114">
        <f t="shared" ref="C114:E114" si="46">C120+C126+C132</f>
        <v>713</v>
      </c>
      <c r="D114">
        <f t="shared" si="46"/>
        <v>62151</v>
      </c>
      <c r="E114">
        <f t="shared" si="46"/>
        <v>3627598</v>
      </c>
      <c r="F114" s="2">
        <f t="shared" ref="F114:F116" si="47">E114/D114</f>
        <v>58.367492075750995</v>
      </c>
      <c r="G114" s="3"/>
    </row>
    <row r="115" spans="1:7" ht="15.6" outlineLevel="2" x14ac:dyDescent="0.6">
      <c r="A115" s="25" t="s">
        <v>91</v>
      </c>
      <c r="B115">
        <f t="shared" ref="B115:E115" si="48">B121+B127+B133</f>
        <v>152</v>
      </c>
      <c r="C115">
        <f t="shared" si="48"/>
        <v>129</v>
      </c>
      <c r="D115">
        <f t="shared" si="48"/>
        <v>9708</v>
      </c>
      <c r="E115">
        <f t="shared" si="48"/>
        <v>353921</v>
      </c>
      <c r="F115" s="2">
        <f t="shared" si="47"/>
        <v>36.456633704161518</v>
      </c>
      <c r="G115" s="3"/>
    </row>
    <row r="116" spans="1:7" ht="15.6" outlineLevel="2" x14ac:dyDescent="0.6">
      <c r="A116" s="25" t="s">
        <v>92</v>
      </c>
      <c r="B116">
        <f t="shared" ref="B116:E116" si="49">B122+B128+B134</f>
        <v>38</v>
      </c>
      <c r="C116">
        <f t="shared" si="49"/>
        <v>41</v>
      </c>
      <c r="D116">
        <f t="shared" si="49"/>
        <v>307</v>
      </c>
      <c r="E116">
        <f t="shared" si="49"/>
        <v>16036</v>
      </c>
      <c r="F116" s="2">
        <f t="shared" si="47"/>
        <v>52.234527687296413</v>
      </c>
      <c r="G116" s="3"/>
    </row>
    <row r="117" spans="1:7" ht="15.6" outlineLevel="2" x14ac:dyDescent="0.6">
      <c r="A117" s="25" t="s">
        <v>94</v>
      </c>
      <c r="B117">
        <f t="shared" ref="B117:E117" si="50">B123+B129+B135</f>
        <v>0</v>
      </c>
      <c r="C117">
        <f t="shared" si="50"/>
        <v>0</v>
      </c>
      <c r="D117">
        <f t="shared" si="50"/>
        <v>0</v>
      </c>
      <c r="E117">
        <f t="shared" si="50"/>
        <v>0</v>
      </c>
      <c r="F117" s="26"/>
      <c r="G117" s="3"/>
    </row>
    <row r="118" spans="1:7" ht="15.6" outlineLevel="2" x14ac:dyDescent="0.6">
      <c r="A118" s="25" t="s">
        <v>93</v>
      </c>
      <c r="B118">
        <f t="shared" ref="B118:E118" si="51">B124+B130+B136</f>
        <v>0</v>
      </c>
      <c r="C118">
        <f t="shared" si="51"/>
        <v>0</v>
      </c>
      <c r="D118">
        <f t="shared" si="51"/>
        <v>0</v>
      </c>
      <c r="E118">
        <f t="shared" si="51"/>
        <v>0</v>
      </c>
      <c r="F118" s="26"/>
      <c r="G118" s="3"/>
    </row>
    <row r="119" spans="1:7" s="22" customFormat="1" ht="15.6" outlineLevel="1" x14ac:dyDescent="0.6">
      <c r="A119" s="21" t="s">
        <v>17</v>
      </c>
      <c r="B119" s="14">
        <f t="shared" ref="B119" si="52">B120+B121+B122+B123+B124</f>
        <v>650</v>
      </c>
      <c r="C119" s="14">
        <f t="shared" ref="C119" si="53">C120+C121+C122+C123+C124</f>
        <v>486</v>
      </c>
      <c r="D119" s="14">
        <f t="shared" ref="D119" si="54">D120+D121+D122+D123+D124</f>
        <v>42257</v>
      </c>
      <c r="E119" s="14">
        <f t="shared" ref="E119" si="55">E120+E121+E122+E123+E124</f>
        <v>2331874</v>
      </c>
      <c r="F119" s="12"/>
      <c r="G119" s="10"/>
    </row>
    <row r="120" spans="1:7" ht="15.6" hidden="1" outlineLevel="2" x14ac:dyDescent="0.6">
      <c r="A120" s="25" t="s">
        <v>89</v>
      </c>
      <c r="B120">
        <v>549</v>
      </c>
      <c r="C120" s="6">
        <v>396</v>
      </c>
      <c r="D120">
        <v>36939</v>
      </c>
      <c r="E120">
        <v>2127722</v>
      </c>
      <c r="F120">
        <v>57.6</v>
      </c>
      <c r="G120" s="3"/>
    </row>
    <row r="121" spans="1:7" ht="15.6" hidden="1" outlineLevel="2" x14ac:dyDescent="0.6">
      <c r="A121" s="25" t="s">
        <v>91</v>
      </c>
      <c r="B121">
        <v>80</v>
      </c>
      <c r="C121">
        <v>66</v>
      </c>
      <c r="D121">
        <v>5151</v>
      </c>
      <c r="E121">
        <v>194833</v>
      </c>
      <c r="F121">
        <v>37.82</v>
      </c>
      <c r="G121" s="3"/>
    </row>
    <row r="122" spans="1:7" ht="15.6" hidden="1" outlineLevel="2" x14ac:dyDescent="0.6">
      <c r="A122" s="25" t="s">
        <v>92</v>
      </c>
      <c r="B122">
        <v>21</v>
      </c>
      <c r="C122">
        <v>24</v>
      </c>
      <c r="D122">
        <v>167</v>
      </c>
      <c r="E122">
        <v>9319</v>
      </c>
      <c r="F122">
        <v>55.8</v>
      </c>
      <c r="G122" s="3"/>
    </row>
    <row r="123" spans="1:7" ht="15.6" hidden="1" outlineLevel="2" x14ac:dyDescent="0.6">
      <c r="A123" s="25" t="s">
        <v>94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3"/>
    </row>
    <row r="124" spans="1:7" ht="15.6" hidden="1" outlineLevel="2" x14ac:dyDescent="0.6">
      <c r="A124" s="25" t="s">
        <v>93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3"/>
    </row>
    <row r="125" spans="1:7" s="22" customFormat="1" ht="15.6" outlineLevel="1" collapsed="1" x14ac:dyDescent="0.6">
      <c r="A125" s="21" t="s">
        <v>18</v>
      </c>
      <c r="B125" s="14">
        <f t="shared" ref="B125" si="56">B126+B127+B128+B129+B130</f>
        <v>418</v>
      </c>
      <c r="C125" s="14">
        <f t="shared" ref="C125" si="57">C126+C127+C128+C129+C130</f>
        <v>314</v>
      </c>
      <c r="D125" s="14">
        <f t="shared" ref="D125" si="58">D126+D127+D128+D129+D130</f>
        <v>23956</v>
      </c>
      <c r="E125" s="14">
        <f t="shared" ref="E125" si="59">E126+E127+E128+E129+E130</f>
        <v>1357470</v>
      </c>
      <c r="F125" s="14"/>
      <c r="G125" s="10"/>
    </row>
    <row r="126" spans="1:7" ht="15.6" hidden="1" outlineLevel="2" x14ac:dyDescent="0.6">
      <c r="A126" s="25" t="s">
        <v>89</v>
      </c>
      <c r="B126">
        <v>346</v>
      </c>
      <c r="C126" s="6">
        <v>249</v>
      </c>
      <c r="D126">
        <v>19856</v>
      </c>
      <c r="E126">
        <v>1213023</v>
      </c>
      <c r="F126">
        <v>61.09</v>
      </c>
      <c r="G126" s="3"/>
    </row>
    <row r="127" spans="1:7" ht="15.6" hidden="1" outlineLevel="2" x14ac:dyDescent="0.6">
      <c r="A127" s="25" t="s">
        <v>91</v>
      </c>
      <c r="B127">
        <v>60</v>
      </c>
      <c r="C127">
        <v>53</v>
      </c>
      <c r="D127">
        <v>3999</v>
      </c>
      <c r="E127">
        <v>139620</v>
      </c>
      <c r="F127">
        <v>34.909999999999997</v>
      </c>
      <c r="G127" s="3"/>
    </row>
    <row r="128" spans="1:7" ht="15.6" hidden="1" outlineLevel="2" x14ac:dyDescent="0.6">
      <c r="A128" s="25" t="s">
        <v>92</v>
      </c>
      <c r="B128">
        <v>12</v>
      </c>
      <c r="C128">
        <v>12</v>
      </c>
      <c r="D128">
        <v>101</v>
      </c>
      <c r="E128">
        <v>4827</v>
      </c>
      <c r="F128">
        <v>47.79</v>
      </c>
      <c r="G128" s="3"/>
    </row>
    <row r="129" spans="1:7" ht="15.6" hidden="1" outlineLevel="2" x14ac:dyDescent="0.6">
      <c r="A129" s="25" t="s">
        <v>94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3"/>
    </row>
    <row r="130" spans="1:7" ht="15.6" hidden="1" outlineLevel="2" x14ac:dyDescent="0.6">
      <c r="A130" s="25" t="s">
        <v>93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3"/>
    </row>
    <row r="131" spans="1:7" s="22" customFormat="1" ht="15.6" outlineLevel="1" collapsed="1" x14ac:dyDescent="0.6">
      <c r="A131" s="21" t="s">
        <v>19</v>
      </c>
      <c r="B131" s="14">
        <f t="shared" ref="B131" si="60">B132+B133+B134+B135+B136</f>
        <v>121</v>
      </c>
      <c r="C131" s="14">
        <f t="shared" ref="C131" si="61">C132+C133+C134+C135+C136</f>
        <v>83</v>
      </c>
      <c r="D131" s="14">
        <f t="shared" ref="D131" si="62">D132+D133+D134+D135+D136</f>
        <v>5953</v>
      </c>
      <c r="E131" s="14">
        <f t="shared" ref="E131" si="63">E132+E133+E134+E135+E136</f>
        <v>308211</v>
      </c>
      <c r="F131" s="14"/>
      <c r="G131" s="10"/>
    </row>
    <row r="132" spans="1:7" ht="15.6" hidden="1" outlineLevel="2" x14ac:dyDescent="0.6">
      <c r="A132" s="25" t="s">
        <v>89</v>
      </c>
      <c r="B132">
        <v>104</v>
      </c>
      <c r="C132" s="6">
        <v>68</v>
      </c>
      <c r="D132">
        <v>5356</v>
      </c>
      <c r="E132">
        <v>286853</v>
      </c>
      <c r="F132">
        <v>53.56</v>
      </c>
      <c r="G132" s="3"/>
    </row>
    <row r="133" spans="1:7" ht="15.6" hidden="1" outlineLevel="2" x14ac:dyDescent="0.6">
      <c r="A133" s="25" t="s">
        <v>91</v>
      </c>
      <c r="B133">
        <v>12</v>
      </c>
      <c r="C133">
        <v>10</v>
      </c>
      <c r="D133">
        <v>558</v>
      </c>
      <c r="E133">
        <v>19468</v>
      </c>
      <c r="F133">
        <v>34.89</v>
      </c>
      <c r="G133" s="3"/>
    </row>
    <row r="134" spans="1:7" ht="15.6" hidden="1" outlineLevel="2" x14ac:dyDescent="0.6">
      <c r="A134" s="25" t="s">
        <v>92</v>
      </c>
      <c r="B134">
        <v>5</v>
      </c>
      <c r="C134">
        <v>5</v>
      </c>
      <c r="D134">
        <v>39</v>
      </c>
      <c r="E134">
        <v>1890</v>
      </c>
      <c r="F134">
        <v>48.47</v>
      </c>
      <c r="G134" s="3"/>
    </row>
    <row r="135" spans="1:7" ht="15.6" hidden="1" outlineLevel="2" x14ac:dyDescent="0.6">
      <c r="A135" s="25" t="s">
        <v>94</v>
      </c>
      <c r="B135" s="26">
        <v>0</v>
      </c>
      <c r="C135" s="26">
        <v>0</v>
      </c>
      <c r="D135" s="26">
        <v>0</v>
      </c>
      <c r="E135" s="26">
        <v>0</v>
      </c>
      <c r="F135" s="26">
        <v>0</v>
      </c>
      <c r="G135" s="3"/>
    </row>
    <row r="136" spans="1:7" ht="15.6" hidden="1" outlineLevel="2" x14ac:dyDescent="0.6">
      <c r="A136" s="25" t="s">
        <v>93</v>
      </c>
      <c r="B136" s="26">
        <v>0</v>
      </c>
      <c r="C136" s="26">
        <v>0</v>
      </c>
      <c r="D136" s="26">
        <v>0</v>
      </c>
      <c r="E136" s="26">
        <v>0</v>
      </c>
      <c r="F136" s="26">
        <v>0</v>
      </c>
      <c r="G136" s="3"/>
    </row>
    <row r="137" spans="1:7" ht="15.6" outlineLevel="1" collapsed="1" x14ac:dyDescent="0.6">
      <c r="A137" s="25"/>
      <c r="B137" s="26"/>
      <c r="C137" s="26"/>
      <c r="D137" s="26"/>
      <c r="E137" s="26"/>
      <c r="F137" s="26"/>
      <c r="G137" s="3"/>
    </row>
    <row r="138" spans="1:7" s="4" customFormat="1" ht="23.4" customHeight="1" x14ac:dyDescent="0.6">
      <c r="A138" s="11" t="s">
        <v>81</v>
      </c>
      <c r="B138" s="9">
        <f>B139+B140+B141+B142+B143</f>
        <v>22501</v>
      </c>
      <c r="C138" s="9">
        <f t="shared" ref="C138:E138" si="64">C139+C140+C141+C142+C143</f>
        <v>18590</v>
      </c>
      <c r="D138" s="9">
        <f t="shared" si="64"/>
        <v>1347112</v>
      </c>
      <c r="E138" s="9">
        <f t="shared" si="64"/>
        <v>86660366</v>
      </c>
      <c r="F138" s="8">
        <f>E139/D138</f>
        <v>59.17680044420954</v>
      </c>
      <c r="G138" s="3"/>
    </row>
    <row r="139" spans="1:7" ht="15.6" outlineLevel="2" x14ac:dyDescent="0.6">
      <c r="A139" s="25" t="s">
        <v>89</v>
      </c>
      <c r="B139">
        <f>B145+B151+B157+B163+B169</f>
        <v>18512</v>
      </c>
      <c r="C139">
        <f t="shared" ref="C139:E139" si="65">C145+C151+C157+C163+C169</f>
        <v>14802</v>
      </c>
      <c r="D139">
        <f t="shared" si="65"/>
        <v>1170247</v>
      </c>
      <c r="E139">
        <f t="shared" si="65"/>
        <v>79717778</v>
      </c>
      <c r="F139" s="2">
        <f t="shared" ref="F139:F141" si="66">E139/D139</f>
        <v>68.120472002919044</v>
      </c>
      <c r="G139" s="3"/>
    </row>
    <row r="140" spans="1:7" ht="15.6" outlineLevel="2" x14ac:dyDescent="0.6">
      <c r="A140" s="25" t="s">
        <v>91</v>
      </c>
      <c r="B140">
        <f t="shared" ref="B140:E140" si="67">B146+B152+B158+B164+B170</f>
        <v>2879</v>
      </c>
      <c r="C140">
        <f t="shared" si="67"/>
        <v>2627</v>
      </c>
      <c r="D140">
        <f t="shared" si="67"/>
        <v>166590</v>
      </c>
      <c r="E140">
        <f t="shared" si="67"/>
        <v>6363561</v>
      </c>
      <c r="F140" s="2">
        <f t="shared" si="66"/>
        <v>38.198937511255174</v>
      </c>
      <c r="G140" s="3"/>
    </row>
    <row r="141" spans="1:7" ht="15.6" outlineLevel="2" x14ac:dyDescent="0.6">
      <c r="A141" s="25" t="s">
        <v>92</v>
      </c>
      <c r="B141">
        <f t="shared" ref="B141:E141" si="68">B147+B153+B159+B165+B171</f>
        <v>1110</v>
      </c>
      <c r="C141">
        <f t="shared" si="68"/>
        <v>1161</v>
      </c>
      <c r="D141">
        <f t="shared" si="68"/>
        <v>10275</v>
      </c>
      <c r="E141">
        <f t="shared" si="68"/>
        <v>579027</v>
      </c>
      <c r="F141" s="2">
        <f t="shared" si="66"/>
        <v>56.352992700729928</v>
      </c>
      <c r="G141" s="3"/>
    </row>
    <row r="142" spans="1:7" ht="15.6" outlineLevel="2" x14ac:dyDescent="0.6">
      <c r="A142" s="25" t="s">
        <v>94</v>
      </c>
      <c r="B142">
        <f t="shared" ref="B142:E142" si="69">B148+B154+B160+B166+B172</f>
        <v>0</v>
      </c>
      <c r="C142">
        <f t="shared" si="69"/>
        <v>0</v>
      </c>
      <c r="D142">
        <f t="shared" si="69"/>
        <v>0</v>
      </c>
      <c r="E142">
        <f t="shared" si="69"/>
        <v>0</v>
      </c>
      <c r="F142" s="26"/>
      <c r="G142" s="3"/>
    </row>
    <row r="143" spans="1:7" ht="15.6" outlineLevel="2" x14ac:dyDescent="0.6">
      <c r="A143" s="25" t="s">
        <v>93</v>
      </c>
      <c r="B143">
        <f t="shared" ref="B143:E143" si="70">B149+B155+B161+B167+B173</f>
        <v>0</v>
      </c>
      <c r="C143">
        <f t="shared" si="70"/>
        <v>0</v>
      </c>
      <c r="D143">
        <f t="shared" si="70"/>
        <v>0</v>
      </c>
      <c r="E143">
        <f t="shared" si="70"/>
        <v>0</v>
      </c>
      <c r="F143" s="26"/>
      <c r="G143" s="3"/>
    </row>
    <row r="144" spans="1:7" s="22" customFormat="1" ht="15.6" outlineLevel="1" x14ac:dyDescent="0.6">
      <c r="A144" s="21" t="s">
        <v>20</v>
      </c>
      <c r="B144" s="14">
        <f t="shared" ref="B144" si="71">B145+B146+B147+B148+B149</f>
        <v>1302</v>
      </c>
      <c r="C144" s="14">
        <f t="shared" ref="C144" si="72">C145+C146+C147+C148+C149</f>
        <v>900</v>
      </c>
      <c r="D144" s="14">
        <f t="shared" ref="D144" si="73">D145+D146+D147+D148+D149</f>
        <v>96212</v>
      </c>
      <c r="E144" s="14">
        <f t="shared" ref="E144" si="74">E145+E146+E147+E148+E149</f>
        <v>5166844</v>
      </c>
      <c r="F144" s="14"/>
      <c r="G144" s="10"/>
    </row>
    <row r="145" spans="1:7" ht="15.6" hidden="1" outlineLevel="2" x14ac:dyDescent="0.6">
      <c r="A145" s="25" t="s">
        <v>89</v>
      </c>
      <c r="B145">
        <v>1039</v>
      </c>
      <c r="C145">
        <v>673</v>
      </c>
      <c r="D145">
        <v>79985</v>
      </c>
      <c r="E145">
        <v>4568966</v>
      </c>
      <c r="F145">
        <v>57.12</v>
      </c>
      <c r="G145" s="3"/>
    </row>
    <row r="146" spans="1:7" ht="15.6" hidden="1" outlineLevel="2" x14ac:dyDescent="0.6">
      <c r="A146" s="25" t="s">
        <v>91</v>
      </c>
      <c r="B146">
        <v>219</v>
      </c>
      <c r="C146">
        <v>185</v>
      </c>
      <c r="D146">
        <v>15838</v>
      </c>
      <c r="E146">
        <v>577788</v>
      </c>
      <c r="F146">
        <v>36.479999999999997</v>
      </c>
      <c r="G146" s="3"/>
    </row>
    <row r="147" spans="1:7" ht="15.6" hidden="1" outlineLevel="2" x14ac:dyDescent="0.6">
      <c r="A147" s="25" t="s">
        <v>92</v>
      </c>
      <c r="B147">
        <v>44</v>
      </c>
      <c r="C147">
        <v>42</v>
      </c>
      <c r="D147">
        <v>389</v>
      </c>
      <c r="E147">
        <v>20090</v>
      </c>
      <c r="F147">
        <v>51.64</v>
      </c>
      <c r="G147" s="3"/>
    </row>
    <row r="148" spans="1:7" ht="15.6" hidden="1" outlineLevel="2" x14ac:dyDescent="0.6">
      <c r="A148" s="25" t="s">
        <v>94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3"/>
    </row>
    <row r="149" spans="1:7" ht="15.6" hidden="1" outlineLevel="2" x14ac:dyDescent="0.6">
      <c r="A149" s="25" t="s">
        <v>93</v>
      </c>
      <c r="B149" s="26">
        <v>0</v>
      </c>
      <c r="C149" s="26">
        <v>0</v>
      </c>
      <c r="D149" s="26">
        <v>0</v>
      </c>
      <c r="E149" s="26">
        <v>0</v>
      </c>
      <c r="F149" s="26">
        <v>0</v>
      </c>
      <c r="G149" s="3"/>
    </row>
    <row r="150" spans="1:7" s="22" customFormat="1" ht="15.6" outlineLevel="1" collapsed="1" x14ac:dyDescent="0.6">
      <c r="A150" s="21" t="s">
        <v>21</v>
      </c>
      <c r="B150" s="14">
        <f t="shared" ref="B150" si="75">B151+B152+B153+B154+B155</f>
        <v>5495</v>
      </c>
      <c r="C150" s="14">
        <f t="shared" ref="C150" si="76">C151+C152+C153+C154+C155</f>
        <v>4660</v>
      </c>
      <c r="D150" s="14">
        <f t="shared" ref="D150" si="77">D151+D152+D153+D154+D155</f>
        <v>314214</v>
      </c>
      <c r="E150" s="14">
        <f t="shared" ref="E150" si="78">E151+E152+E153+E154+E155</f>
        <v>21037763</v>
      </c>
      <c r="F150" s="14"/>
      <c r="G150" s="10"/>
    </row>
    <row r="151" spans="1:7" ht="15.6" hidden="1" outlineLevel="2" x14ac:dyDescent="0.6">
      <c r="A151" s="25" t="s">
        <v>89</v>
      </c>
      <c r="B151">
        <v>4533</v>
      </c>
      <c r="C151">
        <v>3752</v>
      </c>
      <c r="D151">
        <v>279812</v>
      </c>
      <c r="E151">
        <v>19627318</v>
      </c>
      <c r="F151">
        <v>70.14</v>
      </c>
      <c r="G151" s="3"/>
    </row>
    <row r="152" spans="1:7" ht="15.6" hidden="1" outlineLevel="2" x14ac:dyDescent="0.6">
      <c r="A152" s="25" t="s">
        <v>91</v>
      </c>
      <c r="B152">
        <v>619</v>
      </c>
      <c r="C152">
        <v>559</v>
      </c>
      <c r="D152">
        <v>31234</v>
      </c>
      <c r="E152">
        <v>1239628</v>
      </c>
      <c r="F152">
        <v>39.69</v>
      </c>
      <c r="G152" s="3"/>
    </row>
    <row r="153" spans="1:7" ht="15.6" hidden="1" outlineLevel="2" x14ac:dyDescent="0.6">
      <c r="A153" s="25" t="s">
        <v>92</v>
      </c>
      <c r="B153">
        <v>343</v>
      </c>
      <c r="C153">
        <v>349</v>
      </c>
      <c r="D153">
        <v>3168</v>
      </c>
      <c r="E153">
        <v>170817</v>
      </c>
      <c r="F153">
        <v>53.92</v>
      </c>
      <c r="G153" s="3"/>
    </row>
    <row r="154" spans="1:7" ht="15.6" hidden="1" outlineLevel="2" x14ac:dyDescent="0.6">
      <c r="A154" s="25" t="s">
        <v>94</v>
      </c>
      <c r="B154" s="26">
        <v>0</v>
      </c>
      <c r="C154" s="26">
        <v>0</v>
      </c>
      <c r="D154" s="26">
        <v>0</v>
      </c>
      <c r="E154" s="26">
        <v>0</v>
      </c>
      <c r="F154" s="26">
        <v>0</v>
      </c>
      <c r="G154" s="3"/>
    </row>
    <row r="155" spans="1:7" ht="15.6" hidden="1" outlineLevel="2" x14ac:dyDescent="0.6">
      <c r="A155" s="25" t="s">
        <v>93</v>
      </c>
      <c r="B155" s="26">
        <v>0</v>
      </c>
      <c r="C155" s="26">
        <v>0</v>
      </c>
      <c r="D155" s="26">
        <v>0</v>
      </c>
      <c r="E155" s="26">
        <v>0</v>
      </c>
      <c r="F155" s="26">
        <v>0</v>
      </c>
      <c r="G155" s="3"/>
    </row>
    <row r="156" spans="1:7" s="22" customFormat="1" ht="15.6" outlineLevel="1" collapsed="1" x14ac:dyDescent="0.6">
      <c r="A156" s="21" t="s">
        <v>22</v>
      </c>
      <c r="B156" s="14">
        <f t="shared" ref="B156" si="79">B157+B158+B159+B160+B161</f>
        <v>10679</v>
      </c>
      <c r="C156" s="14">
        <f t="shared" ref="C156" si="80">C157+C158+C159+C160+C161</f>
        <v>9044</v>
      </c>
      <c r="D156" s="14">
        <f t="shared" ref="D156" si="81">D157+D158+D159+D160+D161</f>
        <v>639633</v>
      </c>
      <c r="E156" s="14">
        <f t="shared" ref="E156" si="82">E157+E158+E159+E160+E161</f>
        <v>41468936</v>
      </c>
      <c r="F156" s="14"/>
      <c r="G156" s="10"/>
    </row>
    <row r="157" spans="1:7" ht="15.6" hidden="1" outlineLevel="2" x14ac:dyDescent="0.6">
      <c r="A157" s="25" t="s">
        <v>89</v>
      </c>
      <c r="B157">
        <v>8746</v>
      </c>
      <c r="C157">
        <v>7182</v>
      </c>
      <c r="D157">
        <v>552215</v>
      </c>
      <c r="E157">
        <v>38035279</v>
      </c>
      <c r="F157">
        <v>68.88</v>
      </c>
      <c r="G157" s="3"/>
    </row>
    <row r="158" spans="1:7" ht="15.6" hidden="1" outlineLevel="2" x14ac:dyDescent="0.6">
      <c r="A158" s="25" t="s">
        <v>91</v>
      </c>
      <c r="B158">
        <v>1461</v>
      </c>
      <c r="C158">
        <v>1363</v>
      </c>
      <c r="D158">
        <v>83084</v>
      </c>
      <c r="E158">
        <v>3184343</v>
      </c>
      <c r="F158">
        <v>38.33</v>
      </c>
      <c r="G158" s="3"/>
    </row>
    <row r="159" spans="1:7" ht="15.6" hidden="1" outlineLevel="2" x14ac:dyDescent="0.6">
      <c r="A159" s="25" t="s">
        <v>92</v>
      </c>
      <c r="B159">
        <v>472</v>
      </c>
      <c r="C159">
        <v>499</v>
      </c>
      <c r="D159">
        <v>4334</v>
      </c>
      <c r="E159">
        <v>249314</v>
      </c>
      <c r="F159">
        <v>57.53</v>
      </c>
      <c r="G159" s="3"/>
    </row>
    <row r="160" spans="1:7" ht="15.6" hidden="1" outlineLevel="2" x14ac:dyDescent="0.6">
      <c r="A160" s="25" t="s">
        <v>94</v>
      </c>
      <c r="B160" s="26">
        <v>0</v>
      </c>
      <c r="C160" s="26">
        <v>0</v>
      </c>
      <c r="D160" s="26">
        <v>0</v>
      </c>
      <c r="E160" s="26">
        <v>0</v>
      </c>
      <c r="F160" s="26">
        <v>0</v>
      </c>
      <c r="G160" s="3"/>
    </row>
    <row r="161" spans="1:7" ht="15.6" hidden="1" outlineLevel="2" x14ac:dyDescent="0.6">
      <c r="A161" s="25" t="s">
        <v>93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3"/>
    </row>
    <row r="162" spans="1:7" s="22" customFormat="1" ht="15.6" outlineLevel="1" collapsed="1" x14ac:dyDescent="0.6">
      <c r="A162" s="21" t="s">
        <v>23</v>
      </c>
      <c r="B162" s="14">
        <f t="shared" ref="B162" si="83">B163+B164+B165+B166+B167</f>
        <v>1140</v>
      </c>
      <c r="C162" s="14">
        <f t="shared" ref="C162" si="84">C163+C164+C165+C166+C167</f>
        <v>943</v>
      </c>
      <c r="D162" s="14">
        <f t="shared" ref="D162" si="85">D163+D164+D165+D166+D167</f>
        <v>70055</v>
      </c>
      <c r="E162" s="14">
        <f t="shared" ref="E162" si="86">E163+E164+E165+E166+E167</f>
        <v>4357448</v>
      </c>
      <c r="F162" s="14"/>
      <c r="G162" s="10"/>
    </row>
    <row r="163" spans="1:7" ht="15.6" hidden="1" outlineLevel="3" x14ac:dyDescent="0.6">
      <c r="A163" s="25" t="s">
        <v>89</v>
      </c>
      <c r="B163">
        <v>945</v>
      </c>
      <c r="C163">
        <v>750</v>
      </c>
      <c r="D163">
        <v>59589</v>
      </c>
      <c r="E163">
        <v>3974463</v>
      </c>
      <c r="F163">
        <v>66.7</v>
      </c>
      <c r="G163" s="3"/>
    </row>
    <row r="164" spans="1:7" ht="15.6" hidden="1" outlineLevel="3" x14ac:dyDescent="0.6">
      <c r="A164" s="25" t="s">
        <v>91</v>
      </c>
      <c r="B164">
        <v>151</v>
      </c>
      <c r="C164">
        <v>146</v>
      </c>
      <c r="D164">
        <v>10064</v>
      </c>
      <c r="E164">
        <v>362249</v>
      </c>
      <c r="F164">
        <v>35.99</v>
      </c>
      <c r="G164" s="3"/>
    </row>
    <row r="165" spans="1:7" ht="15.6" hidden="1" outlineLevel="3" x14ac:dyDescent="0.6">
      <c r="A165" s="25" t="s">
        <v>92</v>
      </c>
      <c r="B165">
        <v>44</v>
      </c>
      <c r="C165">
        <v>47</v>
      </c>
      <c r="D165">
        <v>402</v>
      </c>
      <c r="E165">
        <v>20736</v>
      </c>
      <c r="F165">
        <v>51.58</v>
      </c>
      <c r="G165" s="3"/>
    </row>
    <row r="166" spans="1:7" ht="15.6" hidden="1" outlineLevel="3" x14ac:dyDescent="0.6">
      <c r="A166" s="25" t="s">
        <v>94</v>
      </c>
      <c r="B166" s="26">
        <v>0</v>
      </c>
      <c r="C166" s="26">
        <v>0</v>
      </c>
      <c r="D166" s="26">
        <v>0</v>
      </c>
      <c r="E166" s="26">
        <v>0</v>
      </c>
      <c r="F166" s="26">
        <v>0</v>
      </c>
      <c r="G166" s="3"/>
    </row>
    <row r="167" spans="1:7" ht="15.6" hidden="1" outlineLevel="3" x14ac:dyDescent="0.6">
      <c r="A167" s="25" t="s">
        <v>93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3"/>
    </row>
    <row r="168" spans="1:7" s="22" customFormat="1" ht="15.6" outlineLevel="1" collapsed="1" x14ac:dyDescent="0.6">
      <c r="A168" s="21" t="s">
        <v>24</v>
      </c>
      <c r="B168" s="14">
        <f t="shared" ref="B168" si="87">B169+B170+B171+B172+B173</f>
        <v>3885</v>
      </c>
      <c r="C168" s="14">
        <f t="shared" ref="C168" si="88">C169+C170+C171+C172+C173</f>
        <v>3043</v>
      </c>
      <c r="D168" s="14">
        <f t="shared" ref="D168" si="89">D169+D170+D171+D172+D173</f>
        <v>226998</v>
      </c>
      <c r="E168" s="14">
        <f t="shared" ref="E168" si="90">E169+E170+E171+E172+E173</f>
        <v>14629375</v>
      </c>
      <c r="F168" s="14"/>
      <c r="G168" s="10"/>
    </row>
    <row r="169" spans="1:7" ht="15.6" hidden="1" outlineLevel="2" x14ac:dyDescent="0.6">
      <c r="A169" s="25" t="s">
        <v>89</v>
      </c>
      <c r="B169">
        <v>3249</v>
      </c>
      <c r="C169">
        <v>2445</v>
      </c>
      <c r="D169">
        <v>198646</v>
      </c>
      <c r="E169">
        <v>13511752</v>
      </c>
      <c r="F169">
        <v>68.02</v>
      </c>
      <c r="G169" s="3"/>
    </row>
    <row r="170" spans="1:7" ht="15.6" hidden="1" outlineLevel="2" x14ac:dyDescent="0.6">
      <c r="A170" s="25" t="s">
        <v>91</v>
      </c>
      <c r="B170">
        <v>429</v>
      </c>
      <c r="C170">
        <v>374</v>
      </c>
      <c r="D170">
        <v>26370</v>
      </c>
      <c r="E170">
        <v>999553</v>
      </c>
      <c r="F170">
        <v>37.9</v>
      </c>
      <c r="G170" s="3"/>
    </row>
    <row r="171" spans="1:7" ht="15.6" hidden="1" outlineLevel="2" x14ac:dyDescent="0.6">
      <c r="A171" s="25" t="s">
        <v>92</v>
      </c>
      <c r="B171">
        <v>207</v>
      </c>
      <c r="C171">
        <v>224</v>
      </c>
      <c r="D171">
        <v>1982</v>
      </c>
      <c r="E171">
        <v>118070</v>
      </c>
      <c r="F171">
        <v>59.57</v>
      </c>
      <c r="G171" s="3"/>
    </row>
    <row r="172" spans="1:7" ht="15.6" hidden="1" outlineLevel="2" x14ac:dyDescent="0.6">
      <c r="A172" s="25" t="s">
        <v>94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3"/>
    </row>
    <row r="173" spans="1:7" ht="15.6" hidden="1" outlineLevel="2" x14ac:dyDescent="0.6">
      <c r="A173" s="25" t="s">
        <v>93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3"/>
    </row>
    <row r="174" spans="1:7" ht="15.6" outlineLevel="1" collapsed="1" x14ac:dyDescent="0.6">
      <c r="A174" s="25"/>
      <c r="B174" s="26"/>
      <c r="C174" s="26"/>
      <c r="D174" s="26"/>
      <c r="E174" s="26"/>
      <c r="F174" s="26"/>
      <c r="G174" s="3"/>
    </row>
    <row r="175" spans="1:7" s="4" customFormat="1" ht="24" customHeight="1" x14ac:dyDescent="0.6">
      <c r="A175" s="11" t="s">
        <v>25</v>
      </c>
      <c r="B175" s="9">
        <f>B176+B177+B178+B179+B180</f>
        <v>37245</v>
      </c>
      <c r="C175" s="9">
        <f t="shared" ref="C175:E175" si="91">C176+C177+C178+C179+C180</f>
        <v>30364</v>
      </c>
      <c r="D175" s="9">
        <f t="shared" si="91"/>
        <v>1595949</v>
      </c>
      <c r="E175" s="9">
        <f t="shared" si="91"/>
        <v>96769153</v>
      </c>
      <c r="F175" s="8">
        <f>E176/D175</f>
        <v>54.631694997772485</v>
      </c>
      <c r="G175" s="3"/>
    </row>
    <row r="176" spans="1:7" ht="15.6" outlineLevel="2" x14ac:dyDescent="0.6">
      <c r="A176" s="25" t="s">
        <v>89</v>
      </c>
      <c r="B176" s="6">
        <f>B182+B188+B194+B200+B206+B212+B218+B224+B230+B236+B242+B248</f>
        <v>31341</v>
      </c>
      <c r="C176" s="6">
        <f t="shared" ref="C176:E176" si="92">C182+C188+C194+C200+C206+C212+C218+C224+C230+C236+C242+C248</f>
        <v>24861</v>
      </c>
      <c r="D176" s="6">
        <f t="shared" si="92"/>
        <v>1349901</v>
      </c>
      <c r="E176" s="6">
        <f t="shared" si="92"/>
        <v>87189399</v>
      </c>
      <c r="F176" s="2">
        <f t="shared" ref="F176:F178" si="93">E176/D176</f>
        <v>64.589476561614518</v>
      </c>
      <c r="G176" s="3"/>
    </row>
    <row r="177" spans="1:7" ht="15.6" outlineLevel="2" x14ac:dyDescent="0.6">
      <c r="A177" s="25" t="s">
        <v>91</v>
      </c>
      <c r="B177" s="6">
        <f t="shared" ref="B177:E177" si="94">B183+B189+B195+B201+B207+B213+B219+B225+B231+B237+B243+B249</f>
        <v>3935</v>
      </c>
      <c r="C177" s="6">
        <f t="shared" si="94"/>
        <v>3460</v>
      </c>
      <c r="D177" s="6">
        <f t="shared" si="94"/>
        <v>229963</v>
      </c>
      <c r="E177" s="6">
        <f t="shared" si="94"/>
        <v>8718452</v>
      </c>
      <c r="F177" s="2">
        <f t="shared" si="93"/>
        <v>37.912411996712514</v>
      </c>
      <c r="G177" s="3"/>
    </row>
    <row r="178" spans="1:7" ht="15.6" outlineLevel="2" x14ac:dyDescent="0.6">
      <c r="A178" s="25" t="s">
        <v>92</v>
      </c>
      <c r="B178" s="6">
        <f t="shared" ref="B178:E178" si="95">B184+B190+B196+B202+B208+B214+B220+B226+B232+B238+B244+B250</f>
        <v>1969</v>
      </c>
      <c r="C178" s="6">
        <f t="shared" si="95"/>
        <v>2043</v>
      </c>
      <c r="D178" s="6">
        <f t="shared" si="95"/>
        <v>16085</v>
      </c>
      <c r="E178" s="6">
        <f t="shared" si="95"/>
        <v>861302</v>
      </c>
      <c r="F178" s="2">
        <f t="shared" si="93"/>
        <v>53.546907056263599</v>
      </c>
      <c r="G178" s="3"/>
    </row>
    <row r="179" spans="1:7" ht="15.6" outlineLevel="2" x14ac:dyDescent="0.6">
      <c r="A179" s="25" t="s">
        <v>94</v>
      </c>
      <c r="B179" s="6">
        <f t="shared" ref="B179:F179" si="96">B185+B191+B197+B203+B209+B215+B221+B227+B233+B239+B245+B251</f>
        <v>0</v>
      </c>
      <c r="C179" s="6">
        <f t="shared" si="96"/>
        <v>0</v>
      </c>
      <c r="D179" s="6">
        <f t="shared" si="96"/>
        <v>0</v>
      </c>
      <c r="E179" s="6">
        <f t="shared" si="96"/>
        <v>0</v>
      </c>
      <c r="F179" s="6">
        <f t="shared" si="96"/>
        <v>0</v>
      </c>
      <c r="G179" s="3"/>
    </row>
    <row r="180" spans="1:7" ht="15.6" outlineLevel="2" x14ac:dyDescent="0.6">
      <c r="A180" s="25" t="s">
        <v>93</v>
      </c>
      <c r="B180" s="6">
        <f t="shared" ref="B180:F180" si="97">B186+B192+B198+B204+B210+B216+B222+B228+B234+B240+B246+B252</f>
        <v>0</v>
      </c>
      <c r="C180" s="6">
        <f t="shared" si="97"/>
        <v>0</v>
      </c>
      <c r="D180" s="6">
        <f t="shared" si="97"/>
        <v>0</v>
      </c>
      <c r="E180" s="6">
        <f t="shared" si="97"/>
        <v>0</v>
      </c>
      <c r="F180" s="6">
        <f t="shared" si="97"/>
        <v>0</v>
      </c>
      <c r="G180" s="3"/>
    </row>
    <row r="181" spans="1:7" s="22" customFormat="1" ht="15.6" outlineLevel="1" x14ac:dyDescent="0.6">
      <c r="A181" s="21" t="s">
        <v>26</v>
      </c>
      <c r="B181" s="14">
        <f t="shared" ref="B181" si="98">B182+B183+B184+B185+B186</f>
        <v>10</v>
      </c>
      <c r="C181" s="14">
        <f t="shared" ref="C181" si="99">C182+C183+C184+C185+C186</f>
        <v>4</v>
      </c>
      <c r="D181" s="14">
        <f t="shared" ref="D181" si="100">D182+D183+D184+D185+D186</f>
        <v>601</v>
      </c>
      <c r="E181" s="14">
        <f t="shared" ref="E181" si="101">E182+E183+E184+E185+E186</f>
        <v>33686</v>
      </c>
      <c r="F181" s="14"/>
      <c r="G181" s="10"/>
    </row>
    <row r="182" spans="1:7" ht="15.6" hidden="1" outlineLevel="2" x14ac:dyDescent="0.6">
      <c r="A182" s="25" t="s">
        <v>89</v>
      </c>
      <c r="B182">
        <v>10</v>
      </c>
      <c r="C182">
        <v>4</v>
      </c>
      <c r="D182">
        <v>601</v>
      </c>
      <c r="E182">
        <v>33686</v>
      </c>
      <c r="F182">
        <v>56.05</v>
      </c>
      <c r="G182" s="3"/>
    </row>
    <row r="183" spans="1:7" ht="15.6" hidden="1" outlineLevel="2" x14ac:dyDescent="0.6">
      <c r="A183" s="25" t="s">
        <v>91</v>
      </c>
      <c r="B183">
        <v>0</v>
      </c>
      <c r="C183">
        <v>0</v>
      </c>
      <c r="D183">
        <v>0</v>
      </c>
      <c r="E183">
        <v>0</v>
      </c>
      <c r="F183">
        <v>0</v>
      </c>
      <c r="G183" s="3"/>
    </row>
    <row r="184" spans="1:7" ht="15.6" hidden="1" outlineLevel="2" x14ac:dyDescent="0.6">
      <c r="A184" s="25" t="s">
        <v>92</v>
      </c>
      <c r="B184">
        <v>0</v>
      </c>
      <c r="C184">
        <v>0</v>
      </c>
      <c r="D184">
        <v>0</v>
      </c>
      <c r="E184">
        <v>0</v>
      </c>
      <c r="F184">
        <v>0</v>
      </c>
      <c r="G184" s="3"/>
    </row>
    <row r="185" spans="1:7" ht="15.6" hidden="1" outlineLevel="2" x14ac:dyDescent="0.6">
      <c r="A185" s="25" t="s">
        <v>94</v>
      </c>
      <c r="B185" s="26">
        <v>0</v>
      </c>
      <c r="C185" s="26">
        <v>0</v>
      </c>
      <c r="D185" s="26">
        <v>0</v>
      </c>
      <c r="E185" s="26">
        <v>0</v>
      </c>
      <c r="F185" s="26">
        <v>0</v>
      </c>
      <c r="G185" s="3"/>
    </row>
    <row r="186" spans="1:7" ht="15.6" hidden="1" outlineLevel="2" x14ac:dyDescent="0.6">
      <c r="A186" s="25" t="s">
        <v>93</v>
      </c>
      <c r="B186" s="26">
        <v>0</v>
      </c>
      <c r="C186" s="26">
        <v>0</v>
      </c>
      <c r="D186" s="26">
        <v>0</v>
      </c>
      <c r="E186" s="26">
        <v>0</v>
      </c>
      <c r="F186" s="26">
        <v>0</v>
      </c>
      <c r="G186" s="3"/>
    </row>
    <row r="187" spans="1:7" s="22" customFormat="1" ht="15.6" outlineLevel="1" collapsed="1" x14ac:dyDescent="0.6">
      <c r="A187" s="21" t="s">
        <v>27</v>
      </c>
      <c r="B187" s="14">
        <f t="shared" ref="B187" si="102">B188+B189+B190+B191+B192</f>
        <v>120</v>
      </c>
      <c r="C187" s="14">
        <f t="shared" ref="C187" si="103">C188+C189+C190+C191+C192</f>
        <v>86</v>
      </c>
      <c r="D187" s="14">
        <f t="shared" ref="D187" si="104">D188+D189+D190+D191+D192</f>
        <v>9410</v>
      </c>
      <c r="E187" s="14">
        <f t="shared" ref="E187" si="105">E188+E189+E190+E191+E192</f>
        <v>448691</v>
      </c>
      <c r="F187" s="14"/>
      <c r="G187" s="10"/>
    </row>
    <row r="188" spans="1:7" ht="15.6" hidden="1" outlineLevel="2" x14ac:dyDescent="0.6">
      <c r="A188" s="25" t="s">
        <v>89</v>
      </c>
      <c r="B188">
        <v>100</v>
      </c>
      <c r="C188">
        <v>68</v>
      </c>
      <c r="D188">
        <v>8121</v>
      </c>
      <c r="E188">
        <v>395835</v>
      </c>
      <c r="F188">
        <v>48.74</v>
      </c>
      <c r="G188" s="3"/>
    </row>
    <row r="189" spans="1:7" ht="15.6" hidden="1" outlineLevel="2" x14ac:dyDescent="0.6">
      <c r="A189" s="25" t="s">
        <v>91</v>
      </c>
      <c r="B189">
        <v>16</v>
      </c>
      <c r="C189">
        <v>14</v>
      </c>
      <c r="D189">
        <v>1259</v>
      </c>
      <c r="E189">
        <v>51260</v>
      </c>
      <c r="F189">
        <v>40.72</v>
      </c>
      <c r="G189" s="3"/>
    </row>
    <row r="190" spans="1:7" ht="15.6" hidden="1" outlineLevel="2" x14ac:dyDescent="0.6">
      <c r="A190" s="25" t="s">
        <v>92</v>
      </c>
      <c r="B190">
        <v>4</v>
      </c>
      <c r="C190">
        <v>4</v>
      </c>
      <c r="D190">
        <v>30</v>
      </c>
      <c r="E190">
        <v>1596</v>
      </c>
      <c r="F190">
        <v>53.2</v>
      </c>
      <c r="G190" s="3"/>
    </row>
    <row r="191" spans="1:7" ht="15.6" hidden="1" outlineLevel="2" x14ac:dyDescent="0.6">
      <c r="A191" s="25" t="s">
        <v>94</v>
      </c>
      <c r="B191" s="26">
        <v>0</v>
      </c>
      <c r="C191" s="26">
        <v>0</v>
      </c>
      <c r="D191" s="26">
        <v>0</v>
      </c>
      <c r="E191" s="26">
        <v>0</v>
      </c>
      <c r="F191" s="26">
        <v>0</v>
      </c>
      <c r="G191" s="3"/>
    </row>
    <row r="192" spans="1:7" ht="15.6" hidden="1" outlineLevel="2" x14ac:dyDescent="0.6">
      <c r="A192" s="25" t="s">
        <v>93</v>
      </c>
      <c r="B192" s="26">
        <v>0</v>
      </c>
      <c r="C192" s="26">
        <v>0</v>
      </c>
      <c r="D192" s="26">
        <v>0</v>
      </c>
      <c r="E192" s="26">
        <v>0</v>
      </c>
      <c r="F192" s="26">
        <v>0</v>
      </c>
      <c r="G192" s="3"/>
    </row>
    <row r="193" spans="1:7" s="22" customFormat="1" ht="15.6" outlineLevel="1" collapsed="1" x14ac:dyDescent="0.6">
      <c r="A193" s="21" t="s">
        <v>28</v>
      </c>
      <c r="B193" s="14">
        <f t="shared" ref="B193" si="106">B194+B195+B196+B197+B198</f>
        <v>19</v>
      </c>
      <c r="C193" s="14">
        <f t="shared" ref="C193" si="107">C194+C195+C196+C197+C198</f>
        <v>10</v>
      </c>
      <c r="D193" s="14">
        <f t="shared" ref="D193" si="108">D194+D195+D196+D197+D198</f>
        <v>1480</v>
      </c>
      <c r="E193" s="14">
        <f t="shared" ref="E193" si="109">E194+E195+E196+E197+E198</f>
        <v>72414</v>
      </c>
      <c r="F193" s="12"/>
      <c r="G193" s="10"/>
    </row>
    <row r="194" spans="1:7" ht="15.6" hidden="1" outlineLevel="2" x14ac:dyDescent="0.6">
      <c r="A194" s="25" t="s">
        <v>89</v>
      </c>
      <c r="B194">
        <v>16</v>
      </c>
      <c r="C194">
        <v>8</v>
      </c>
      <c r="D194">
        <v>1315</v>
      </c>
      <c r="E194">
        <v>65397</v>
      </c>
      <c r="F194">
        <v>49.73</v>
      </c>
      <c r="G194" s="3"/>
    </row>
    <row r="195" spans="1:7" ht="15.6" hidden="1" outlineLevel="2" x14ac:dyDescent="0.6">
      <c r="A195" s="25" t="s">
        <v>91</v>
      </c>
      <c r="B195">
        <v>3</v>
      </c>
      <c r="C195">
        <v>2</v>
      </c>
      <c r="D195">
        <v>165</v>
      </c>
      <c r="E195">
        <v>7017</v>
      </c>
      <c r="F195">
        <v>42.53</v>
      </c>
      <c r="G195" s="3"/>
    </row>
    <row r="196" spans="1:7" ht="15.6" hidden="1" outlineLevel="2" x14ac:dyDescent="0.6">
      <c r="A196" s="25" t="s">
        <v>92</v>
      </c>
      <c r="B196">
        <v>0</v>
      </c>
      <c r="C196">
        <v>0</v>
      </c>
      <c r="D196">
        <v>0</v>
      </c>
      <c r="E196">
        <v>0</v>
      </c>
      <c r="F196">
        <v>0</v>
      </c>
      <c r="G196" s="3"/>
    </row>
    <row r="197" spans="1:7" ht="15.6" hidden="1" outlineLevel="2" x14ac:dyDescent="0.6">
      <c r="A197" s="25" t="s">
        <v>94</v>
      </c>
      <c r="B197" s="26">
        <v>0</v>
      </c>
      <c r="C197" s="26">
        <v>0</v>
      </c>
      <c r="D197" s="26">
        <v>0</v>
      </c>
      <c r="E197" s="26">
        <v>0</v>
      </c>
      <c r="F197" s="26">
        <v>0</v>
      </c>
      <c r="G197" s="3"/>
    </row>
    <row r="198" spans="1:7" ht="15.6" hidden="1" outlineLevel="2" x14ac:dyDescent="0.6">
      <c r="A198" s="25" t="s">
        <v>93</v>
      </c>
      <c r="B198" s="26">
        <v>0</v>
      </c>
      <c r="C198" s="26">
        <v>0</v>
      </c>
      <c r="D198" s="26">
        <v>0</v>
      </c>
      <c r="E198" s="26">
        <v>0</v>
      </c>
      <c r="F198" s="26">
        <v>0</v>
      </c>
      <c r="G198" s="3"/>
    </row>
    <row r="199" spans="1:7" s="22" customFormat="1" ht="15.6" outlineLevel="1" collapsed="1" x14ac:dyDescent="0.6">
      <c r="A199" s="21" t="s">
        <v>29</v>
      </c>
      <c r="B199" s="14">
        <f t="shared" ref="B199" si="110">B200+B201+B202+B203+B204</f>
        <v>904</v>
      </c>
      <c r="C199" s="14">
        <f t="shared" ref="C199" si="111">C200+C201+C202+C203+C204</f>
        <v>592</v>
      </c>
      <c r="D199" s="14">
        <f t="shared" ref="D199" si="112">D200+D201+D202+D203+D204</f>
        <v>63647</v>
      </c>
      <c r="E199" s="14">
        <f t="shared" ref="E199" si="113">E200+E201+E202+E203+E204</f>
        <v>3794555</v>
      </c>
      <c r="F199" s="14"/>
      <c r="G199" s="10"/>
    </row>
    <row r="200" spans="1:7" ht="15.6" hidden="1" outlineLevel="2" x14ac:dyDescent="0.6">
      <c r="A200" s="25" t="s">
        <v>89</v>
      </c>
      <c r="B200">
        <v>735</v>
      </c>
      <c r="C200">
        <v>433</v>
      </c>
      <c r="D200">
        <v>54597</v>
      </c>
      <c r="E200">
        <v>3449127</v>
      </c>
      <c r="F200">
        <v>63.17</v>
      </c>
      <c r="G200" s="3"/>
    </row>
    <row r="201" spans="1:7" ht="15.6" hidden="1" outlineLevel="2" x14ac:dyDescent="0.6">
      <c r="A201" s="25" t="s">
        <v>91</v>
      </c>
      <c r="B201">
        <v>132</v>
      </c>
      <c r="C201">
        <v>120</v>
      </c>
      <c r="D201">
        <v>8701</v>
      </c>
      <c r="E201">
        <v>323665</v>
      </c>
      <c r="F201">
        <v>37.200000000000003</v>
      </c>
      <c r="G201" s="3"/>
    </row>
    <row r="202" spans="1:7" ht="15.6" hidden="1" outlineLevel="2" x14ac:dyDescent="0.6">
      <c r="A202" s="25" t="s">
        <v>92</v>
      </c>
      <c r="B202">
        <v>37</v>
      </c>
      <c r="C202">
        <v>39</v>
      </c>
      <c r="D202">
        <v>349</v>
      </c>
      <c r="E202">
        <v>21763</v>
      </c>
      <c r="F202">
        <v>62.36</v>
      </c>
      <c r="G202" s="3"/>
    </row>
    <row r="203" spans="1:7" ht="15.6" hidden="1" outlineLevel="2" x14ac:dyDescent="0.6">
      <c r="A203" s="25" t="s">
        <v>94</v>
      </c>
      <c r="B203" s="26">
        <v>0</v>
      </c>
      <c r="C203" s="26">
        <v>0</v>
      </c>
      <c r="D203" s="26">
        <v>0</v>
      </c>
      <c r="E203" s="26">
        <v>0</v>
      </c>
      <c r="F203" s="26">
        <v>0</v>
      </c>
      <c r="G203" s="3"/>
    </row>
    <row r="204" spans="1:7" ht="15.6" hidden="1" outlineLevel="2" x14ac:dyDescent="0.6">
      <c r="A204" s="25" t="s">
        <v>93</v>
      </c>
      <c r="B204" s="26">
        <v>0</v>
      </c>
      <c r="C204" s="26">
        <v>0</v>
      </c>
      <c r="D204" s="26">
        <v>0</v>
      </c>
      <c r="E204" s="26">
        <v>0</v>
      </c>
      <c r="F204" s="26">
        <v>0</v>
      </c>
      <c r="G204" s="3"/>
    </row>
    <row r="205" spans="1:7" s="22" customFormat="1" ht="15.6" outlineLevel="1" collapsed="1" x14ac:dyDescent="0.6">
      <c r="A205" s="21" t="s">
        <v>30</v>
      </c>
      <c r="B205" s="14">
        <f t="shared" ref="B205" si="114">B206+B207+B208+B209+B210</f>
        <v>240</v>
      </c>
      <c r="C205" s="14">
        <f t="shared" ref="C205" si="115">C206+C207+C208+C209+C210</f>
        <v>171</v>
      </c>
      <c r="D205" s="14">
        <f t="shared" ref="D205" si="116">D206+D207+D208+D209+D210</f>
        <v>15533</v>
      </c>
      <c r="E205" s="14">
        <f t="shared" ref="E205" si="117">E206+E207+E208+E209+E210</f>
        <v>840031</v>
      </c>
      <c r="F205" s="12"/>
      <c r="G205" s="10"/>
    </row>
    <row r="206" spans="1:7" ht="15.6" hidden="1" outlineLevel="2" x14ac:dyDescent="0.6">
      <c r="A206" s="25" t="s">
        <v>89</v>
      </c>
      <c r="B206">
        <v>198</v>
      </c>
      <c r="C206">
        <v>140</v>
      </c>
      <c r="D206">
        <v>12645</v>
      </c>
      <c r="E206">
        <v>734735</v>
      </c>
      <c r="F206">
        <v>58.1</v>
      </c>
      <c r="G206" s="3"/>
    </row>
    <row r="207" spans="1:7" ht="15.6" hidden="1" outlineLevel="2" x14ac:dyDescent="0.6">
      <c r="A207" s="25" t="s">
        <v>91</v>
      </c>
      <c r="B207">
        <v>38</v>
      </c>
      <c r="C207">
        <v>28</v>
      </c>
      <c r="D207">
        <v>2858</v>
      </c>
      <c r="E207">
        <v>103132</v>
      </c>
      <c r="F207">
        <v>36.090000000000003</v>
      </c>
      <c r="G207" s="3"/>
    </row>
    <row r="208" spans="1:7" ht="15.6" hidden="1" outlineLevel="2" x14ac:dyDescent="0.6">
      <c r="A208" s="25" t="s">
        <v>92</v>
      </c>
      <c r="B208">
        <v>4</v>
      </c>
      <c r="C208">
        <v>3</v>
      </c>
      <c r="D208">
        <v>30</v>
      </c>
      <c r="E208">
        <v>2164</v>
      </c>
      <c r="F208">
        <v>72.150000000000006</v>
      </c>
      <c r="G208" s="3"/>
    </row>
    <row r="209" spans="1:7" ht="15.6" hidden="1" outlineLevel="2" x14ac:dyDescent="0.6">
      <c r="A209" s="25" t="s">
        <v>94</v>
      </c>
      <c r="B209" s="26">
        <v>0</v>
      </c>
      <c r="C209" s="26">
        <v>0</v>
      </c>
      <c r="D209" s="26">
        <v>0</v>
      </c>
      <c r="E209" s="26">
        <v>0</v>
      </c>
      <c r="F209" s="26">
        <v>0</v>
      </c>
      <c r="G209" s="3"/>
    </row>
    <row r="210" spans="1:7" ht="15.6" hidden="1" outlineLevel="2" x14ac:dyDescent="0.6">
      <c r="A210" s="25" t="s">
        <v>93</v>
      </c>
      <c r="B210" s="26">
        <v>0</v>
      </c>
      <c r="C210" s="26">
        <v>0</v>
      </c>
      <c r="D210" s="26">
        <v>0</v>
      </c>
      <c r="E210" s="26">
        <v>0</v>
      </c>
      <c r="F210" s="26">
        <v>0</v>
      </c>
      <c r="G210" s="3"/>
    </row>
    <row r="211" spans="1:7" s="22" customFormat="1" ht="15.6" outlineLevel="1" collapsed="1" x14ac:dyDescent="0.6">
      <c r="A211" s="21" t="s">
        <v>31</v>
      </c>
      <c r="B211" s="14">
        <f t="shared" ref="B211" si="118">B212+B213+B214+B215+B216</f>
        <v>271</v>
      </c>
      <c r="C211" s="14">
        <f t="shared" ref="C211" si="119">C212+C213+C214+C215+C216</f>
        <v>196</v>
      </c>
      <c r="D211" s="14">
        <f t="shared" ref="D211" si="120">D212+D213+D214+D215+D216</f>
        <v>16926</v>
      </c>
      <c r="E211" s="14">
        <f t="shared" ref="E211" si="121">E212+E213+E214+E215+E216</f>
        <v>885806</v>
      </c>
      <c r="F211" s="14"/>
      <c r="G211" s="10"/>
    </row>
    <row r="212" spans="1:7" ht="15.6" hidden="1" outlineLevel="2" x14ac:dyDescent="0.6">
      <c r="A212" s="25" t="s">
        <v>89</v>
      </c>
      <c r="B212">
        <v>222</v>
      </c>
      <c r="C212">
        <v>155</v>
      </c>
      <c r="D212">
        <v>14069</v>
      </c>
      <c r="E212">
        <v>780390</v>
      </c>
      <c r="F212">
        <v>55.47</v>
      </c>
      <c r="G212" s="3"/>
    </row>
    <row r="213" spans="1:7" ht="15.6" hidden="1" outlineLevel="2" x14ac:dyDescent="0.6">
      <c r="A213" s="25" t="s">
        <v>91</v>
      </c>
      <c r="B213">
        <v>41</v>
      </c>
      <c r="C213">
        <v>32</v>
      </c>
      <c r="D213">
        <v>2777</v>
      </c>
      <c r="E213">
        <v>102196</v>
      </c>
      <c r="F213">
        <v>36.799999999999997</v>
      </c>
      <c r="G213" s="3"/>
    </row>
    <row r="214" spans="1:7" ht="15.6" hidden="1" outlineLevel="2" x14ac:dyDescent="0.6">
      <c r="A214" s="25" t="s">
        <v>92</v>
      </c>
      <c r="B214">
        <v>8</v>
      </c>
      <c r="C214">
        <v>9</v>
      </c>
      <c r="D214">
        <v>80</v>
      </c>
      <c r="E214">
        <v>3220</v>
      </c>
      <c r="F214">
        <v>40.25</v>
      </c>
      <c r="G214" s="3"/>
    </row>
    <row r="215" spans="1:7" ht="15.6" hidden="1" outlineLevel="2" x14ac:dyDescent="0.6">
      <c r="A215" s="25" t="s">
        <v>94</v>
      </c>
      <c r="B215" s="26">
        <v>0</v>
      </c>
      <c r="C215" s="26">
        <v>0</v>
      </c>
      <c r="D215" s="26">
        <v>0</v>
      </c>
      <c r="E215" s="26">
        <v>0</v>
      </c>
      <c r="F215" s="26">
        <v>0</v>
      </c>
      <c r="G215" s="3"/>
    </row>
    <row r="216" spans="1:7" ht="15.6" hidden="1" outlineLevel="2" x14ac:dyDescent="0.6">
      <c r="A216" s="25" t="s">
        <v>93</v>
      </c>
      <c r="B216" s="26">
        <v>0</v>
      </c>
      <c r="C216" s="26">
        <v>0</v>
      </c>
      <c r="D216" s="26">
        <v>0</v>
      </c>
      <c r="E216" s="26">
        <v>0</v>
      </c>
      <c r="F216" s="26">
        <v>0</v>
      </c>
      <c r="G216" s="3"/>
    </row>
    <row r="217" spans="1:7" s="22" customFormat="1" ht="15.6" outlineLevel="1" collapsed="1" x14ac:dyDescent="0.6">
      <c r="A217" s="21" t="s">
        <v>32</v>
      </c>
      <c r="B217" s="14">
        <f t="shared" ref="B217" si="122">B218+B219+B220+B221+B222</f>
        <v>2600</v>
      </c>
      <c r="C217" s="14">
        <f t="shared" ref="C217" si="123">C218+C219+C220+C221+C222</f>
        <v>1782</v>
      </c>
      <c r="D217" s="14">
        <f t="shared" ref="D217" si="124">D218+D219+D220+D221+D222</f>
        <v>155847</v>
      </c>
      <c r="E217" s="14">
        <f t="shared" ref="E217" si="125">E218+E219+E220+E221+E222</f>
        <v>9395557</v>
      </c>
      <c r="F217" s="14"/>
      <c r="G217" s="10"/>
    </row>
    <row r="218" spans="1:7" ht="15.6" hidden="1" outlineLevel="2" x14ac:dyDescent="0.6">
      <c r="A218" s="25" t="s">
        <v>89</v>
      </c>
      <c r="B218">
        <v>2170</v>
      </c>
      <c r="C218">
        <v>1392</v>
      </c>
      <c r="D218">
        <v>132898</v>
      </c>
      <c r="E218">
        <v>8490844</v>
      </c>
      <c r="F218">
        <v>63.89</v>
      </c>
      <c r="G218" s="3"/>
    </row>
    <row r="219" spans="1:7" ht="15.6" hidden="1" outlineLevel="2" x14ac:dyDescent="0.6">
      <c r="A219" s="25" t="s">
        <v>91</v>
      </c>
      <c r="B219">
        <v>341</v>
      </c>
      <c r="C219">
        <v>300</v>
      </c>
      <c r="D219">
        <v>22141</v>
      </c>
      <c r="E219">
        <v>857037</v>
      </c>
      <c r="F219">
        <v>38.71</v>
      </c>
      <c r="G219" s="3"/>
    </row>
    <row r="220" spans="1:7" ht="15.6" hidden="1" outlineLevel="2" x14ac:dyDescent="0.6">
      <c r="A220" s="25" t="s">
        <v>92</v>
      </c>
      <c r="B220">
        <v>89</v>
      </c>
      <c r="C220">
        <v>90</v>
      </c>
      <c r="D220">
        <v>808</v>
      </c>
      <c r="E220">
        <v>47676</v>
      </c>
      <c r="F220">
        <v>59</v>
      </c>
      <c r="G220" s="3"/>
    </row>
    <row r="221" spans="1:7" ht="15.6" hidden="1" outlineLevel="2" x14ac:dyDescent="0.6">
      <c r="A221" s="25" t="s">
        <v>94</v>
      </c>
      <c r="B221" s="26">
        <v>0</v>
      </c>
      <c r="C221" s="26">
        <v>0</v>
      </c>
      <c r="D221" s="26">
        <v>0</v>
      </c>
      <c r="E221" s="26">
        <v>0</v>
      </c>
      <c r="F221" s="26">
        <v>0</v>
      </c>
      <c r="G221" s="3"/>
    </row>
    <row r="222" spans="1:7" ht="15.6" hidden="1" outlineLevel="2" x14ac:dyDescent="0.6">
      <c r="A222" s="25" t="s">
        <v>93</v>
      </c>
      <c r="B222" s="26">
        <v>0</v>
      </c>
      <c r="C222" s="26">
        <v>0</v>
      </c>
      <c r="D222" s="26">
        <v>0</v>
      </c>
      <c r="E222" s="26">
        <v>0</v>
      </c>
      <c r="F222" s="26">
        <v>0</v>
      </c>
      <c r="G222" s="3"/>
    </row>
    <row r="223" spans="1:7" s="22" customFormat="1" ht="15.6" outlineLevel="1" collapsed="1" x14ac:dyDescent="0.6">
      <c r="A223" s="21" t="s">
        <v>33</v>
      </c>
      <c r="B223" s="14">
        <f t="shared" ref="B223" si="126">B224+B225+B226+B227+B228</f>
        <v>2191</v>
      </c>
      <c r="C223" s="14">
        <f t="shared" ref="C223" si="127">C224+C225+C226+C227+C228</f>
        <v>1464</v>
      </c>
      <c r="D223" s="14">
        <f t="shared" ref="D223" si="128">D224+D225+D226+D227+D228</f>
        <v>144503</v>
      </c>
      <c r="E223" s="14">
        <f t="shared" ref="E223" si="129">E224+E225+E226+E227+E228</f>
        <v>8954059</v>
      </c>
      <c r="F223" s="14"/>
      <c r="G223" s="10"/>
    </row>
    <row r="224" spans="1:7" ht="15.6" hidden="1" outlineLevel="2" x14ac:dyDescent="0.6">
      <c r="A224" s="25" t="s">
        <v>89</v>
      </c>
      <c r="B224" s="26">
        <f>1830+2</f>
        <v>1832</v>
      </c>
      <c r="C224" s="26">
        <f>1154+1</f>
        <v>1155</v>
      </c>
      <c r="D224" s="26">
        <f>126966+119</f>
        <v>127085</v>
      </c>
      <c r="E224" s="26">
        <f>8231921+11426</f>
        <v>8243347</v>
      </c>
      <c r="F224" s="26">
        <f>SUM(64.84+96.01)/2</f>
        <v>80.425000000000011</v>
      </c>
      <c r="G224" s="3"/>
    </row>
    <row r="225" spans="1:7" ht="15.6" hidden="1" outlineLevel="2" x14ac:dyDescent="0.6">
      <c r="A225" s="25" t="s">
        <v>91</v>
      </c>
      <c r="B225">
        <v>273</v>
      </c>
      <c r="C225">
        <v>226</v>
      </c>
      <c r="D225">
        <v>16625</v>
      </c>
      <c r="E225">
        <v>667238</v>
      </c>
      <c r="F225">
        <v>40.130000000000003</v>
      </c>
      <c r="G225" s="3"/>
    </row>
    <row r="226" spans="1:7" ht="15.6" hidden="1" outlineLevel="2" x14ac:dyDescent="0.6">
      <c r="A226" s="25" t="s">
        <v>92</v>
      </c>
      <c r="B226">
        <v>86</v>
      </c>
      <c r="C226">
        <v>83</v>
      </c>
      <c r="D226">
        <v>793</v>
      </c>
      <c r="E226">
        <v>43474</v>
      </c>
      <c r="F226">
        <v>54.82</v>
      </c>
      <c r="G226" s="3"/>
    </row>
    <row r="227" spans="1:7" ht="15.6" hidden="1" outlineLevel="2" x14ac:dyDescent="0.6">
      <c r="A227" s="25" t="s">
        <v>94</v>
      </c>
      <c r="B227" s="26">
        <v>0</v>
      </c>
      <c r="C227" s="26">
        <v>0</v>
      </c>
      <c r="D227" s="26">
        <v>0</v>
      </c>
      <c r="E227" s="26">
        <v>0</v>
      </c>
      <c r="F227" s="26">
        <v>0</v>
      </c>
      <c r="G227" s="3"/>
    </row>
    <row r="228" spans="1:7" ht="15.6" hidden="1" outlineLevel="2" x14ac:dyDescent="0.6">
      <c r="A228" s="25" t="s">
        <v>93</v>
      </c>
      <c r="B228" s="26">
        <v>0</v>
      </c>
      <c r="C228" s="26">
        <v>0</v>
      </c>
      <c r="D228" s="26">
        <v>0</v>
      </c>
      <c r="E228" s="26">
        <v>0</v>
      </c>
      <c r="F228" s="26">
        <v>0</v>
      </c>
      <c r="G228" s="3"/>
    </row>
    <row r="229" spans="1:7" s="22" customFormat="1" ht="15.6" outlineLevel="1" collapsed="1" x14ac:dyDescent="0.6">
      <c r="A229" s="21" t="s">
        <v>34</v>
      </c>
      <c r="B229" s="14">
        <f t="shared" ref="B229" si="130">B230+B231+B232+B233+B234</f>
        <v>2242</v>
      </c>
      <c r="C229" s="14">
        <f t="shared" ref="C229" si="131">C230+C231+C232+C233+C234</f>
        <v>1686</v>
      </c>
      <c r="D229" s="14">
        <f t="shared" ref="D229" si="132">D230+D231+D232+D233+D234</f>
        <v>109380</v>
      </c>
      <c r="E229" s="14">
        <f t="shared" ref="E229" si="133">E230+E231+E232+E233+E234</f>
        <v>7120922</v>
      </c>
      <c r="F229" s="14"/>
      <c r="G229" s="10"/>
    </row>
    <row r="230" spans="1:7" ht="15.6" hidden="1" outlineLevel="2" x14ac:dyDescent="0.6">
      <c r="A230" s="25" t="s">
        <v>89</v>
      </c>
      <c r="B230">
        <v>1835</v>
      </c>
      <c r="C230">
        <v>1327</v>
      </c>
      <c r="D230">
        <v>91133</v>
      </c>
      <c r="E230">
        <v>6401600</v>
      </c>
      <c r="F230">
        <v>70.239999999999995</v>
      </c>
      <c r="G230" s="3"/>
    </row>
    <row r="231" spans="1:7" ht="15.6" hidden="1" outlineLevel="2" x14ac:dyDescent="0.6">
      <c r="A231" s="25" t="s">
        <v>91</v>
      </c>
      <c r="B231">
        <v>312</v>
      </c>
      <c r="C231">
        <v>267</v>
      </c>
      <c r="D231">
        <v>17371</v>
      </c>
      <c r="E231">
        <v>670643</v>
      </c>
      <c r="F231">
        <v>38.61</v>
      </c>
      <c r="G231" s="3"/>
    </row>
    <row r="232" spans="1:7" ht="15.6" hidden="1" outlineLevel="2" x14ac:dyDescent="0.6">
      <c r="A232" s="25" t="s">
        <v>92</v>
      </c>
      <c r="B232">
        <v>95</v>
      </c>
      <c r="C232">
        <v>92</v>
      </c>
      <c r="D232">
        <v>876</v>
      </c>
      <c r="E232">
        <v>48679</v>
      </c>
      <c r="F232">
        <v>55.57</v>
      </c>
      <c r="G232" s="3"/>
    </row>
    <row r="233" spans="1:7" ht="15.6" hidden="1" outlineLevel="2" x14ac:dyDescent="0.6">
      <c r="A233" s="25" t="s">
        <v>94</v>
      </c>
      <c r="B233" s="26">
        <v>0</v>
      </c>
      <c r="C233" s="26">
        <v>0</v>
      </c>
      <c r="D233" s="26">
        <v>0</v>
      </c>
      <c r="E233" s="26">
        <v>0</v>
      </c>
      <c r="F233" s="26">
        <v>0</v>
      </c>
      <c r="G233" s="3"/>
    </row>
    <row r="234" spans="1:7" ht="15.6" hidden="1" outlineLevel="2" x14ac:dyDescent="0.6">
      <c r="A234" s="25" t="s">
        <v>93</v>
      </c>
      <c r="B234" s="26">
        <v>0</v>
      </c>
      <c r="C234" s="26">
        <v>0</v>
      </c>
      <c r="D234" s="26">
        <v>0</v>
      </c>
      <c r="E234" s="26">
        <v>0</v>
      </c>
      <c r="F234" s="26">
        <v>0</v>
      </c>
      <c r="G234" s="3"/>
    </row>
    <row r="235" spans="1:7" s="22" customFormat="1" ht="15.6" outlineLevel="1" collapsed="1" x14ac:dyDescent="0.6">
      <c r="A235" s="21" t="s">
        <v>35</v>
      </c>
      <c r="B235" s="14">
        <f t="shared" ref="B235" si="134">B236+B237+B238+B239+B240</f>
        <v>7386</v>
      </c>
      <c r="C235" s="14">
        <f t="shared" ref="C235" si="135">C236+C237+C238+C239+C240</f>
        <v>5402</v>
      </c>
      <c r="D235" s="14">
        <f t="shared" ref="D235" si="136">D236+D237+D238+D239+D240</f>
        <v>389242</v>
      </c>
      <c r="E235" s="14">
        <f t="shared" ref="E235" si="137">E236+E237+E238+E239+E240</f>
        <v>23873273</v>
      </c>
      <c r="F235" s="14"/>
      <c r="G235" s="10"/>
    </row>
    <row r="236" spans="1:7" ht="15.6" hidden="1" outlineLevel="2" x14ac:dyDescent="0.6">
      <c r="A236" s="25" t="s">
        <v>89</v>
      </c>
      <c r="B236">
        <v>5984</v>
      </c>
      <c r="C236">
        <v>4138</v>
      </c>
      <c r="D236">
        <v>324480</v>
      </c>
      <c r="E236">
        <v>21356783</v>
      </c>
      <c r="F236">
        <v>65.819999999999993</v>
      </c>
      <c r="G236" s="3"/>
    </row>
    <row r="237" spans="1:7" ht="15.6" hidden="1" outlineLevel="2" x14ac:dyDescent="0.6">
      <c r="A237" s="25" t="s">
        <v>91</v>
      </c>
      <c r="B237">
        <v>1099</v>
      </c>
      <c r="C237">
        <v>950</v>
      </c>
      <c r="D237">
        <v>61888</v>
      </c>
      <c r="E237">
        <v>2356750</v>
      </c>
      <c r="F237">
        <v>38.08</v>
      </c>
      <c r="G237" s="3"/>
    </row>
    <row r="238" spans="1:7" ht="15.6" hidden="1" outlineLevel="2" x14ac:dyDescent="0.6">
      <c r="A238" s="25" t="s">
        <v>92</v>
      </c>
      <c r="B238">
        <v>303</v>
      </c>
      <c r="C238">
        <v>314</v>
      </c>
      <c r="D238">
        <v>2874</v>
      </c>
      <c r="E238">
        <v>159740</v>
      </c>
      <c r="F238">
        <v>55.58</v>
      </c>
      <c r="G238" s="3"/>
    </row>
    <row r="239" spans="1:7" ht="15.6" hidden="1" outlineLevel="2" x14ac:dyDescent="0.6">
      <c r="A239" s="25" t="s">
        <v>94</v>
      </c>
      <c r="B239" s="26">
        <v>0</v>
      </c>
      <c r="C239" s="26">
        <v>0</v>
      </c>
      <c r="D239" s="26">
        <v>0</v>
      </c>
      <c r="E239" s="26">
        <v>0</v>
      </c>
      <c r="F239" s="26">
        <v>0</v>
      </c>
      <c r="G239" s="3"/>
    </row>
    <row r="240" spans="1:7" ht="15.6" hidden="1" outlineLevel="2" x14ac:dyDescent="0.6">
      <c r="A240" s="25" t="s">
        <v>93</v>
      </c>
      <c r="B240" s="26">
        <v>0</v>
      </c>
      <c r="C240" s="26">
        <v>0</v>
      </c>
      <c r="D240" s="26">
        <v>0</v>
      </c>
      <c r="E240" s="26">
        <v>0</v>
      </c>
      <c r="F240" s="26">
        <v>0</v>
      </c>
      <c r="G240" s="3"/>
    </row>
    <row r="241" spans="1:7" s="22" customFormat="1" ht="15.6" outlineLevel="1" collapsed="1" x14ac:dyDescent="0.6">
      <c r="A241" s="21" t="s">
        <v>36</v>
      </c>
      <c r="B241" s="14">
        <f t="shared" ref="B241" si="138">B242+B243+B244+B245+B246</f>
        <v>1989</v>
      </c>
      <c r="C241" s="14">
        <f t="shared" ref="C241" si="139">C242+C243+C244+C245+C246</f>
        <v>1643</v>
      </c>
      <c r="D241" s="14">
        <f t="shared" ref="D241" si="140">D242+D243+D244+D245+D246</f>
        <v>57993</v>
      </c>
      <c r="E241" s="14">
        <f t="shared" ref="E241" si="141">E242+E243+E244+E245+E246</f>
        <v>3523676</v>
      </c>
      <c r="F241" s="14"/>
      <c r="G241" s="10"/>
    </row>
    <row r="242" spans="1:7" ht="15.6" hidden="1" outlineLevel="2" x14ac:dyDescent="0.6">
      <c r="A242" s="25" t="s">
        <v>89</v>
      </c>
      <c r="B242">
        <v>1676</v>
      </c>
      <c r="C242">
        <v>1358</v>
      </c>
      <c r="D242">
        <v>45627</v>
      </c>
      <c r="E242">
        <v>3047563</v>
      </c>
      <c r="F242">
        <v>66.790000000000006</v>
      </c>
      <c r="G242" s="3"/>
    </row>
    <row r="243" spans="1:7" ht="15.6" hidden="1" outlineLevel="2" x14ac:dyDescent="0.6">
      <c r="A243" s="25" t="s">
        <v>91</v>
      </c>
      <c r="B243">
        <v>209</v>
      </c>
      <c r="C243">
        <v>177</v>
      </c>
      <c r="D243">
        <v>11581</v>
      </c>
      <c r="E243">
        <v>439275</v>
      </c>
      <c r="F243">
        <v>37.93</v>
      </c>
      <c r="G243" s="3"/>
    </row>
    <row r="244" spans="1:7" ht="15.6" hidden="1" outlineLevel="2" x14ac:dyDescent="0.6">
      <c r="A244" s="25" t="s">
        <v>92</v>
      </c>
      <c r="B244">
        <v>104</v>
      </c>
      <c r="C244">
        <v>108</v>
      </c>
      <c r="D244">
        <v>785</v>
      </c>
      <c r="E244">
        <v>36838</v>
      </c>
      <c r="F244">
        <v>46.93</v>
      </c>
      <c r="G244" s="3"/>
    </row>
    <row r="245" spans="1:7" ht="15.6" hidden="1" outlineLevel="2" x14ac:dyDescent="0.6">
      <c r="A245" s="25" t="s">
        <v>94</v>
      </c>
      <c r="B245" s="26">
        <v>0</v>
      </c>
      <c r="C245" s="26">
        <v>0</v>
      </c>
      <c r="D245" s="26">
        <v>0</v>
      </c>
      <c r="E245" s="26">
        <v>0</v>
      </c>
      <c r="F245" s="26">
        <v>0</v>
      </c>
      <c r="G245" s="3"/>
    </row>
    <row r="246" spans="1:7" ht="15.6" hidden="1" outlineLevel="2" x14ac:dyDescent="0.6">
      <c r="A246" s="25" t="s">
        <v>93</v>
      </c>
      <c r="B246" s="26">
        <v>0</v>
      </c>
      <c r="C246" s="26">
        <v>0</v>
      </c>
      <c r="D246" s="26">
        <v>0</v>
      </c>
      <c r="E246" s="26">
        <v>0</v>
      </c>
      <c r="F246" s="26">
        <v>0</v>
      </c>
      <c r="G246" s="3"/>
    </row>
    <row r="247" spans="1:7" s="22" customFormat="1" ht="15" customHeight="1" outlineLevel="1" collapsed="1" x14ac:dyDescent="0.6">
      <c r="A247" s="21" t="s">
        <v>37</v>
      </c>
      <c r="B247" s="14">
        <f t="shared" ref="B247" si="142">B248+B249+B250+B251+B252</f>
        <v>19273</v>
      </c>
      <c r="C247" s="14">
        <f t="shared" ref="C247" si="143">C248+C249+C250+C251+C252</f>
        <v>17328</v>
      </c>
      <c r="D247" s="14">
        <f t="shared" ref="D247" si="144">D248+D249+D250+D251+D252</f>
        <v>631387</v>
      </c>
      <c r="E247" s="14">
        <f t="shared" ref="E247" si="145">E248+E249+E250+E251+E252</f>
        <v>37826483</v>
      </c>
      <c r="F247" s="14"/>
      <c r="G247" s="10"/>
    </row>
    <row r="248" spans="1:7" ht="15.6" hidden="1" outlineLevel="2" x14ac:dyDescent="0.6">
      <c r="A248" s="25" t="s">
        <v>89</v>
      </c>
      <c r="B248">
        <v>16563</v>
      </c>
      <c r="C248">
        <v>14683</v>
      </c>
      <c r="D248">
        <v>537330</v>
      </c>
      <c r="E248">
        <v>34190092</v>
      </c>
      <c r="F248">
        <v>63.63</v>
      </c>
      <c r="G248" s="3"/>
    </row>
    <row r="249" spans="1:7" ht="15.6" hidden="1" outlineLevel="2" x14ac:dyDescent="0.6">
      <c r="A249" s="25" t="s">
        <v>91</v>
      </c>
      <c r="B249">
        <v>1471</v>
      </c>
      <c r="C249">
        <v>1344</v>
      </c>
      <c r="D249">
        <v>84597</v>
      </c>
      <c r="E249">
        <v>3140239</v>
      </c>
      <c r="F249">
        <v>37.119999999999997</v>
      </c>
      <c r="G249" s="3"/>
    </row>
    <row r="250" spans="1:7" ht="15.6" hidden="1" outlineLevel="2" x14ac:dyDescent="0.6">
      <c r="A250" s="25" t="s">
        <v>92</v>
      </c>
      <c r="B250">
        <v>1239</v>
      </c>
      <c r="C250">
        <v>1301</v>
      </c>
      <c r="D250">
        <v>9460</v>
      </c>
      <c r="E250">
        <v>496152</v>
      </c>
      <c r="F250">
        <v>52.45</v>
      </c>
      <c r="G250" s="3"/>
    </row>
    <row r="251" spans="1:7" ht="15.6" hidden="1" outlineLevel="2" x14ac:dyDescent="0.6">
      <c r="A251" s="25" t="s">
        <v>94</v>
      </c>
      <c r="B251" s="26">
        <v>0</v>
      </c>
      <c r="C251" s="26">
        <v>0</v>
      </c>
      <c r="D251" s="26">
        <v>0</v>
      </c>
      <c r="E251" s="26">
        <v>0</v>
      </c>
      <c r="F251" s="26">
        <v>0</v>
      </c>
      <c r="G251" s="3"/>
    </row>
    <row r="252" spans="1:7" ht="15.6" hidden="1" outlineLevel="2" x14ac:dyDescent="0.6">
      <c r="A252" s="25" t="s">
        <v>93</v>
      </c>
      <c r="B252" s="26">
        <v>0</v>
      </c>
      <c r="C252" s="26">
        <v>0</v>
      </c>
      <c r="D252" s="26">
        <v>0</v>
      </c>
      <c r="E252" s="26">
        <v>0</v>
      </c>
      <c r="F252" s="26">
        <v>0</v>
      </c>
      <c r="G252" s="3"/>
    </row>
    <row r="253" spans="1:7" ht="15.6" outlineLevel="1" collapsed="1" x14ac:dyDescent="0.6">
      <c r="A253" s="25"/>
      <c r="B253" s="26"/>
      <c r="C253" s="26"/>
      <c r="D253" s="26"/>
      <c r="E253" s="26"/>
      <c r="F253" s="26"/>
      <c r="G253" s="3"/>
    </row>
    <row r="254" spans="1:7" ht="15.6" outlineLevel="1" x14ac:dyDescent="0.6">
      <c r="A254" s="25"/>
      <c r="B254" s="26"/>
      <c r="C254" s="26"/>
      <c r="D254" s="26"/>
      <c r="E254" s="26"/>
      <c r="F254" s="26"/>
      <c r="G254" s="3"/>
    </row>
    <row r="255" spans="1:7" s="4" customFormat="1" ht="29.4" customHeight="1" x14ac:dyDescent="0.6">
      <c r="A255" s="11" t="s">
        <v>38</v>
      </c>
      <c r="B255" s="9">
        <f>B256+B257+B258+B259+B260</f>
        <v>27444</v>
      </c>
      <c r="C255" s="9">
        <f t="shared" ref="C255:E255" si="146">C256+C257+C258+C259+C260</f>
        <v>24211</v>
      </c>
      <c r="D255" s="9">
        <f t="shared" si="146"/>
        <v>855173</v>
      </c>
      <c r="E255" s="9">
        <f t="shared" si="146"/>
        <v>53437664</v>
      </c>
      <c r="F255" s="8">
        <f>E256/D255</f>
        <v>56.244032494009986</v>
      </c>
      <c r="G255" s="12"/>
    </row>
    <row r="256" spans="1:7" ht="15.6" outlineLevel="2" x14ac:dyDescent="0.6">
      <c r="A256" s="25" t="s">
        <v>89</v>
      </c>
      <c r="B256">
        <f>B262+B268+B274+B280+B286+B292+B298+B304+B310+B316+B322+B328+B334+B340+B346</f>
        <v>23479</v>
      </c>
      <c r="C256">
        <f t="shared" ref="C256:E256" si="147">C262+C268+C274+C280+C286+C292+C298+C304+C310+C316+C322+C328+C334+C340+C346</f>
        <v>20436</v>
      </c>
      <c r="D256">
        <f t="shared" si="147"/>
        <v>716725</v>
      </c>
      <c r="E256">
        <f t="shared" si="147"/>
        <v>48098378</v>
      </c>
      <c r="F256" s="2">
        <f t="shared" ref="F256:F258" si="148">E256/D256</f>
        <v>67.108553489832218</v>
      </c>
      <c r="G256" s="3"/>
    </row>
    <row r="257" spans="1:7" ht="15.6" outlineLevel="2" x14ac:dyDescent="0.6">
      <c r="A257" s="25" t="s">
        <v>91</v>
      </c>
      <c r="B257">
        <f t="shared" ref="B257:E257" si="149">B263+B269+B275+B281+B287+B293+B299+B305+B311+B317+B323+B329+B335+B341+B347</f>
        <v>2223</v>
      </c>
      <c r="C257">
        <f t="shared" si="149"/>
        <v>1975</v>
      </c>
      <c r="D257">
        <f t="shared" si="149"/>
        <v>124473</v>
      </c>
      <c r="E257">
        <f t="shared" si="149"/>
        <v>4590617</v>
      </c>
      <c r="F257" s="2">
        <f t="shared" si="148"/>
        <v>36.880423867023367</v>
      </c>
      <c r="G257" s="3"/>
    </row>
    <row r="258" spans="1:7" ht="15.6" outlineLevel="2" x14ac:dyDescent="0.6">
      <c r="A258" s="25" t="s">
        <v>92</v>
      </c>
      <c r="B258">
        <f t="shared" ref="B258:E258" si="150">B264+B270+B276+B282+B288+B294+B300+B306+B312+B318+B324+B330+B336+B342+B348</f>
        <v>1742</v>
      </c>
      <c r="C258">
        <f t="shared" si="150"/>
        <v>1800</v>
      </c>
      <c r="D258">
        <f t="shared" si="150"/>
        <v>13975</v>
      </c>
      <c r="E258">
        <f t="shared" si="150"/>
        <v>748669</v>
      </c>
      <c r="F258" s="2">
        <f t="shared" si="148"/>
        <v>53.572021466905191</v>
      </c>
      <c r="G258" s="3"/>
    </row>
    <row r="259" spans="1:7" ht="15.6" outlineLevel="2" x14ac:dyDescent="0.6">
      <c r="A259" s="25" t="s">
        <v>94</v>
      </c>
      <c r="B259">
        <f t="shared" ref="B259:E259" si="151">B265+B271+B277+B283+B289+B295+B301+B307+B313+B319+B325+B331+B337+B343+B349</f>
        <v>0</v>
      </c>
      <c r="C259">
        <f t="shared" si="151"/>
        <v>0</v>
      </c>
      <c r="D259">
        <f t="shared" si="151"/>
        <v>0</v>
      </c>
      <c r="E259">
        <f t="shared" si="151"/>
        <v>0</v>
      </c>
      <c r="F259" s="26"/>
      <c r="G259" s="3"/>
    </row>
    <row r="260" spans="1:7" ht="15.6" outlineLevel="2" x14ac:dyDescent="0.6">
      <c r="A260" s="25" t="s">
        <v>93</v>
      </c>
      <c r="B260">
        <f t="shared" ref="B260:E260" si="152">B266+B272+B278+B284+B290+B296+B302+B308+B314+B320+B326+B332+B338+B344+B350</f>
        <v>0</v>
      </c>
      <c r="C260">
        <f t="shared" si="152"/>
        <v>0</v>
      </c>
      <c r="D260">
        <f t="shared" si="152"/>
        <v>0</v>
      </c>
      <c r="E260">
        <f t="shared" si="152"/>
        <v>0</v>
      </c>
      <c r="F260" s="26"/>
      <c r="G260" s="3"/>
    </row>
    <row r="261" spans="1:7" s="22" customFormat="1" ht="15.6" outlineLevel="1" x14ac:dyDescent="0.6">
      <c r="A261" s="21" t="s">
        <v>39</v>
      </c>
      <c r="B261" s="14">
        <f t="shared" ref="B261" si="153">B262+B263+B264+B265+B266</f>
        <v>40</v>
      </c>
      <c r="C261" s="14">
        <f t="shared" ref="C261" si="154">C262+C263+C264+C265+C266</f>
        <v>32</v>
      </c>
      <c r="D261" s="14">
        <f t="shared" ref="D261" si="155">D262+D263+D264+D265+D266</f>
        <v>1884</v>
      </c>
      <c r="E261" s="14">
        <f t="shared" ref="E261" si="156">E262+E263+E264+E265+E266</f>
        <v>103003</v>
      </c>
      <c r="F261" s="14"/>
      <c r="G261" s="10"/>
    </row>
    <row r="262" spans="1:7" ht="15.6" hidden="1" outlineLevel="2" x14ac:dyDescent="0.6">
      <c r="A262" s="25" t="s">
        <v>89</v>
      </c>
      <c r="B262">
        <v>30</v>
      </c>
      <c r="C262">
        <v>22</v>
      </c>
      <c r="D262">
        <v>1481</v>
      </c>
      <c r="E262">
        <v>90008</v>
      </c>
      <c r="F262">
        <v>60.78</v>
      </c>
      <c r="G262" s="3"/>
    </row>
    <row r="263" spans="1:7" ht="15.6" hidden="1" outlineLevel="2" x14ac:dyDescent="0.6">
      <c r="A263" s="25" t="s">
        <v>91</v>
      </c>
      <c r="B263">
        <v>6</v>
      </c>
      <c r="C263">
        <v>6</v>
      </c>
      <c r="D263">
        <v>384</v>
      </c>
      <c r="E263">
        <v>12161</v>
      </c>
      <c r="F263">
        <v>31.67</v>
      </c>
      <c r="G263" s="3"/>
    </row>
    <row r="264" spans="1:7" ht="15.6" hidden="1" outlineLevel="2" x14ac:dyDescent="0.6">
      <c r="A264" s="25" t="s">
        <v>92</v>
      </c>
      <c r="B264">
        <v>4</v>
      </c>
      <c r="C264">
        <v>4</v>
      </c>
      <c r="D264">
        <v>19</v>
      </c>
      <c r="E264">
        <v>834</v>
      </c>
      <c r="F264">
        <v>43.87</v>
      </c>
      <c r="G264" s="3"/>
    </row>
    <row r="265" spans="1:7" ht="15.6" hidden="1" outlineLevel="2" x14ac:dyDescent="0.6">
      <c r="A265" s="25" t="s">
        <v>94</v>
      </c>
      <c r="B265" s="26">
        <v>0</v>
      </c>
      <c r="C265" s="26">
        <v>0</v>
      </c>
      <c r="D265" s="26">
        <v>0</v>
      </c>
      <c r="E265" s="26">
        <v>0</v>
      </c>
      <c r="F265" s="26">
        <v>0</v>
      </c>
      <c r="G265" s="3"/>
    </row>
    <row r="266" spans="1:7" ht="15.6" hidden="1" outlineLevel="2" x14ac:dyDescent="0.6">
      <c r="A266" s="25" t="s">
        <v>93</v>
      </c>
      <c r="B266" s="26">
        <v>0</v>
      </c>
      <c r="C266" s="26">
        <v>0</v>
      </c>
      <c r="D266" s="26">
        <v>0</v>
      </c>
      <c r="E266" s="26">
        <v>0</v>
      </c>
      <c r="F266" s="26">
        <v>0</v>
      </c>
      <c r="G266" s="3"/>
    </row>
    <row r="267" spans="1:7" s="22" customFormat="1" ht="15.6" outlineLevel="1" collapsed="1" x14ac:dyDescent="0.6">
      <c r="A267" s="21" t="s">
        <v>40</v>
      </c>
      <c r="B267" s="14">
        <f t="shared" ref="B267" si="157">B268+B269+B270+B271+B272</f>
        <v>4</v>
      </c>
      <c r="C267" s="14">
        <f t="shared" ref="C267" si="158">C268+C269+C270+C271+C272</f>
        <v>2</v>
      </c>
      <c r="D267" s="14">
        <f t="shared" ref="D267" si="159">D268+D269+D270+D271+D272</f>
        <v>62</v>
      </c>
      <c r="E267" s="14">
        <f t="shared" ref="E267" si="160">E268+E269+E270+E271+E272</f>
        <v>3572</v>
      </c>
      <c r="F267" s="14"/>
      <c r="G267" s="10"/>
    </row>
    <row r="268" spans="1:7" ht="15.6" hidden="1" outlineLevel="2" x14ac:dyDescent="0.6">
      <c r="A268" s="25" t="s">
        <v>89</v>
      </c>
      <c r="B268">
        <v>4</v>
      </c>
      <c r="C268">
        <v>2</v>
      </c>
      <c r="D268">
        <v>62</v>
      </c>
      <c r="E268">
        <v>3572</v>
      </c>
      <c r="F268">
        <v>57.61</v>
      </c>
      <c r="G268" s="3"/>
    </row>
    <row r="269" spans="1:7" ht="15.6" hidden="1" outlineLevel="2" x14ac:dyDescent="0.6">
      <c r="A269" s="25" t="s">
        <v>91</v>
      </c>
      <c r="B269">
        <v>0</v>
      </c>
      <c r="C269">
        <v>0</v>
      </c>
      <c r="D269">
        <v>0</v>
      </c>
      <c r="E269">
        <v>0</v>
      </c>
      <c r="F269">
        <v>0</v>
      </c>
      <c r="G269" s="3"/>
    </row>
    <row r="270" spans="1:7" ht="15.6" hidden="1" outlineLevel="2" x14ac:dyDescent="0.6">
      <c r="A270" s="25" t="s">
        <v>92</v>
      </c>
      <c r="B270">
        <v>0</v>
      </c>
      <c r="C270">
        <v>0</v>
      </c>
      <c r="D270">
        <v>0</v>
      </c>
      <c r="E270">
        <v>0</v>
      </c>
      <c r="F270">
        <v>0</v>
      </c>
      <c r="G270" s="3"/>
    </row>
    <row r="271" spans="1:7" ht="15.6" hidden="1" outlineLevel="2" x14ac:dyDescent="0.6">
      <c r="A271" s="25" t="s">
        <v>94</v>
      </c>
      <c r="B271" s="26">
        <v>0</v>
      </c>
      <c r="C271" s="26">
        <v>0</v>
      </c>
      <c r="D271" s="26">
        <v>0</v>
      </c>
      <c r="E271" s="26">
        <v>0</v>
      </c>
      <c r="F271" s="26">
        <v>0</v>
      </c>
      <c r="G271" s="3"/>
    </row>
    <row r="272" spans="1:7" ht="15.6" hidden="1" outlineLevel="2" x14ac:dyDescent="0.6">
      <c r="A272" s="25" t="s">
        <v>93</v>
      </c>
      <c r="B272" s="26">
        <v>0</v>
      </c>
      <c r="C272" s="26">
        <v>0</v>
      </c>
      <c r="D272" s="26">
        <v>0</v>
      </c>
      <c r="E272" s="26">
        <v>0</v>
      </c>
      <c r="F272" s="26">
        <v>0</v>
      </c>
      <c r="G272" s="3"/>
    </row>
    <row r="273" spans="1:7" s="22" customFormat="1" ht="15" customHeight="1" outlineLevel="1" collapsed="1" x14ac:dyDescent="0.6">
      <c r="A273" s="21" t="s">
        <v>41</v>
      </c>
      <c r="B273" s="14">
        <f t="shared" ref="B273" si="161">B274+B275+B276+B277+B278</f>
        <v>294</v>
      </c>
      <c r="C273" s="14">
        <f t="shared" ref="C273" si="162">C274+C275+C276+C277+C278</f>
        <v>263</v>
      </c>
      <c r="D273" s="14">
        <f t="shared" ref="D273" si="163">D274+D275+D276+D277+D278</f>
        <v>7285</v>
      </c>
      <c r="E273" s="14">
        <f t="shared" ref="E273" si="164">E274+E275+E276+E277+E278</f>
        <v>502600</v>
      </c>
      <c r="F273" s="14"/>
      <c r="G273" s="10"/>
    </row>
    <row r="274" spans="1:7" ht="15.6" hidden="1" outlineLevel="2" x14ac:dyDescent="0.6">
      <c r="A274" s="25" t="s">
        <v>89</v>
      </c>
      <c r="B274">
        <v>253</v>
      </c>
      <c r="C274">
        <v>222</v>
      </c>
      <c r="D274">
        <v>6696</v>
      </c>
      <c r="E274">
        <v>476892</v>
      </c>
      <c r="F274">
        <v>71.22</v>
      </c>
      <c r="G274" s="3"/>
    </row>
    <row r="275" spans="1:7" ht="15.6" hidden="1" outlineLevel="2" x14ac:dyDescent="0.6">
      <c r="A275" s="25" t="s">
        <v>91</v>
      </c>
      <c r="B275">
        <v>6</v>
      </c>
      <c r="C275">
        <v>6</v>
      </c>
      <c r="D275">
        <v>366</v>
      </c>
      <c r="E275">
        <v>13779</v>
      </c>
      <c r="F275">
        <v>37.65</v>
      </c>
      <c r="G275" s="3"/>
    </row>
    <row r="276" spans="1:7" ht="15.6" hidden="1" outlineLevel="2" x14ac:dyDescent="0.6">
      <c r="A276" s="25" t="s">
        <v>92</v>
      </c>
      <c r="B276">
        <v>35</v>
      </c>
      <c r="C276">
        <v>35</v>
      </c>
      <c r="D276">
        <v>223</v>
      </c>
      <c r="E276">
        <v>11929</v>
      </c>
      <c r="F276">
        <v>53.49</v>
      </c>
      <c r="G276" s="3"/>
    </row>
    <row r="277" spans="1:7" ht="15.6" hidden="1" outlineLevel="2" x14ac:dyDescent="0.6">
      <c r="A277" s="25" t="s">
        <v>94</v>
      </c>
      <c r="B277" s="26">
        <v>0</v>
      </c>
      <c r="C277" s="26">
        <v>0</v>
      </c>
      <c r="D277" s="26">
        <v>0</v>
      </c>
      <c r="E277" s="26">
        <v>0</v>
      </c>
      <c r="F277" s="26">
        <v>0</v>
      </c>
      <c r="G277" s="3"/>
    </row>
    <row r="278" spans="1:7" ht="15.6" hidden="1" outlineLevel="2" x14ac:dyDescent="0.6">
      <c r="A278" s="25" t="s">
        <v>93</v>
      </c>
      <c r="B278" s="26">
        <v>0</v>
      </c>
      <c r="C278" s="26">
        <v>0</v>
      </c>
      <c r="D278" s="26">
        <v>0</v>
      </c>
      <c r="E278" s="26">
        <v>0</v>
      </c>
      <c r="F278" s="26">
        <v>0</v>
      </c>
      <c r="G278" s="3"/>
    </row>
    <row r="279" spans="1:7" s="22" customFormat="1" ht="15.6" outlineLevel="1" collapsed="1" x14ac:dyDescent="0.6">
      <c r="A279" s="21" t="s">
        <v>42</v>
      </c>
      <c r="B279" s="14">
        <f t="shared" ref="B279" si="165">B280+B281+B282+B283+B284</f>
        <v>2655</v>
      </c>
      <c r="C279" s="14">
        <f t="shared" ref="C279" si="166">C280+C281+C282+C283+C284</f>
        <v>2520</v>
      </c>
      <c r="D279" s="14">
        <f t="shared" ref="D279" si="167">D280+D281+D282+D283+D284</f>
        <v>61066</v>
      </c>
      <c r="E279" s="14">
        <f t="shared" ref="E279" si="168">E280+E281+E282+E283+E284</f>
        <v>3882476</v>
      </c>
      <c r="F279" s="12"/>
      <c r="G279" s="10"/>
    </row>
    <row r="280" spans="1:7" ht="15.6" hidden="1" outlineLevel="2" x14ac:dyDescent="0.6">
      <c r="A280" s="25" t="s">
        <v>89</v>
      </c>
      <c r="B280">
        <v>2326</v>
      </c>
      <c r="C280">
        <v>2203</v>
      </c>
      <c r="D280">
        <v>52221</v>
      </c>
      <c r="E280">
        <v>3539812</v>
      </c>
      <c r="F280">
        <v>67.790000000000006</v>
      </c>
      <c r="G280" s="3"/>
    </row>
    <row r="281" spans="1:7" ht="15.6" hidden="1" outlineLevel="2" x14ac:dyDescent="0.6">
      <c r="A281" s="25" t="s">
        <v>91</v>
      </c>
      <c r="B281">
        <v>164</v>
      </c>
      <c r="C281">
        <v>146</v>
      </c>
      <c r="D281">
        <v>7486</v>
      </c>
      <c r="E281">
        <v>269563</v>
      </c>
      <c r="F281">
        <v>36.01</v>
      </c>
      <c r="G281" s="3"/>
    </row>
    <row r="282" spans="1:7" ht="15.6" hidden="1" outlineLevel="2" x14ac:dyDescent="0.6">
      <c r="A282" s="25" t="s">
        <v>92</v>
      </c>
      <c r="B282">
        <v>165</v>
      </c>
      <c r="C282">
        <v>171</v>
      </c>
      <c r="D282">
        <v>1359</v>
      </c>
      <c r="E282">
        <v>73101</v>
      </c>
      <c r="F282">
        <v>53.79</v>
      </c>
      <c r="G282" s="3"/>
    </row>
    <row r="283" spans="1:7" ht="15.6" hidden="1" outlineLevel="2" x14ac:dyDescent="0.6">
      <c r="A283" s="25" t="s">
        <v>94</v>
      </c>
      <c r="B283" s="26">
        <v>0</v>
      </c>
      <c r="C283" s="26">
        <v>0</v>
      </c>
      <c r="D283" s="26">
        <v>0</v>
      </c>
      <c r="E283" s="26">
        <v>0</v>
      </c>
      <c r="F283" s="26">
        <v>0</v>
      </c>
      <c r="G283" s="3"/>
    </row>
    <row r="284" spans="1:7" ht="15.6" hidden="1" outlineLevel="2" x14ac:dyDescent="0.6">
      <c r="A284" s="25" t="s">
        <v>93</v>
      </c>
      <c r="B284" s="26">
        <v>0</v>
      </c>
      <c r="C284" s="26">
        <v>0</v>
      </c>
      <c r="D284" s="26">
        <v>0</v>
      </c>
      <c r="E284" s="26">
        <v>0</v>
      </c>
      <c r="F284" s="26">
        <v>0</v>
      </c>
      <c r="G284" s="3"/>
    </row>
    <row r="285" spans="1:7" s="22" customFormat="1" ht="15.6" outlineLevel="1" collapsed="1" x14ac:dyDescent="0.6">
      <c r="A285" s="21" t="s">
        <v>43</v>
      </c>
      <c r="B285" s="14">
        <f t="shared" ref="B285" si="169">B286+B287+B288+B289+B290</f>
        <v>132</v>
      </c>
      <c r="C285" s="14">
        <f t="shared" ref="C285" si="170">C286+C287+C288+C289+C290</f>
        <v>100</v>
      </c>
      <c r="D285" s="14">
        <f t="shared" ref="D285" si="171">D286+D287+D288+D289+D290</f>
        <v>5273</v>
      </c>
      <c r="E285" s="14">
        <f t="shared" ref="E285" si="172">E286+E287+E288+E289+E290</f>
        <v>366066</v>
      </c>
      <c r="F285" s="14"/>
      <c r="G285" s="10"/>
    </row>
    <row r="286" spans="1:7" ht="15.6" hidden="1" outlineLevel="2" x14ac:dyDescent="0.6">
      <c r="A286" s="25" t="s">
        <v>89</v>
      </c>
      <c r="B286">
        <v>120</v>
      </c>
      <c r="C286">
        <v>86</v>
      </c>
      <c r="D286">
        <v>4859</v>
      </c>
      <c r="E286">
        <v>349777</v>
      </c>
      <c r="F286">
        <v>71.989999999999995</v>
      </c>
      <c r="G286" s="3"/>
    </row>
    <row r="287" spans="1:7" ht="15.6" hidden="1" outlineLevel="2" x14ac:dyDescent="0.6">
      <c r="A287" s="25" t="s">
        <v>91</v>
      </c>
      <c r="B287">
        <v>9</v>
      </c>
      <c r="C287">
        <v>11</v>
      </c>
      <c r="D287">
        <v>391</v>
      </c>
      <c r="E287">
        <v>14571</v>
      </c>
      <c r="F287">
        <v>37.270000000000003</v>
      </c>
      <c r="G287" s="3"/>
    </row>
    <row r="288" spans="1:7" ht="15.6" hidden="1" outlineLevel="2" x14ac:dyDescent="0.6">
      <c r="A288" s="25" t="s">
        <v>92</v>
      </c>
      <c r="B288">
        <v>3</v>
      </c>
      <c r="C288">
        <v>3</v>
      </c>
      <c r="D288">
        <v>23</v>
      </c>
      <c r="E288">
        <v>1718</v>
      </c>
      <c r="F288">
        <v>74.709999999999994</v>
      </c>
      <c r="G288" s="3"/>
    </row>
    <row r="289" spans="1:7" ht="15.6" hidden="1" outlineLevel="2" x14ac:dyDescent="0.6">
      <c r="A289" s="25" t="s">
        <v>94</v>
      </c>
      <c r="B289" s="26">
        <v>0</v>
      </c>
      <c r="C289" s="26">
        <v>0</v>
      </c>
      <c r="D289" s="26">
        <v>0</v>
      </c>
      <c r="E289" s="26">
        <v>0</v>
      </c>
      <c r="F289" s="26">
        <v>0</v>
      </c>
      <c r="G289" s="3"/>
    </row>
    <row r="290" spans="1:7" ht="15.6" hidden="1" outlineLevel="2" x14ac:dyDescent="0.6">
      <c r="A290" s="25" t="s">
        <v>93</v>
      </c>
      <c r="B290" s="26">
        <v>0</v>
      </c>
      <c r="C290" s="26">
        <v>0</v>
      </c>
      <c r="D290" s="26">
        <v>0</v>
      </c>
      <c r="E290" s="26">
        <v>0</v>
      </c>
      <c r="F290" s="26">
        <v>0</v>
      </c>
      <c r="G290" s="3"/>
    </row>
    <row r="291" spans="1:7" s="22" customFormat="1" ht="15.6" outlineLevel="1" collapsed="1" x14ac:dyDescent="0.6">
      <c r="A291" s="21" t="s">
        <v>44</v>
      </c>
      <c r="B291" s="14">
        <f t="shared" ref="B291" si="173">B292+B293+B294+B295+B296</f>
        <v>830</v>
      </c>
      <c r="C291" s="14">
        <f t="shared" ref="C291" si="174">C292+C293+C294+C295+C296</f>
        <v>757</v>
      </c>
      <c r="D291" s="14">
        <f t="shared" ref="D291" si="175">D292+D293+D294+D295+D296</f>
        <v>18773</v>
      </c>
      <c r="E291" s="14">
        <f t="shared" ref="E291" si="176">E292+E293+E294+E295+E296</f>
        <v>1183473</v>
      </c>
      <c r="F291" s="14"/>
      <c r="G291" s="10"/>
    </row>
    <row r="292" spans="1:7" ht="15.6" hidden="1" outlineLevel="2" x14ac:dyDescent="0.6">
      <c r="A292" s="25" t="s">
        <v>89</v>
      </c>
      <c r="B292">
        <v>724</v>
      </c>
      <c r="C292">
        <v>650</v>
      </c>
      <c r="D292">
        <v>15484</v>
      </c>
      <c r="E292">
        <v>1060642</v>
      </c>
      <c r="F292">
        <v>68.5</v>
      </c>
      <c r="G292" s="3"/>
    </row>
    <row r="293" spans="1:7" ht="15.6" hidden="1" outlineLevel="2" x14ac:dyDescent="0.6">
      <c r="A293" s="25" t="s">
        <v>91</v>
      </c>
      <c r="B293">
        <v>59</v>
      </c>
      <c r="C293">
        <v>59</v>
      </c>
      <c r="D293">
        <v>2903</v>
      </c>
      <c r="E293">
        <v>104634</v>
      </c>
      <c r="F293">
        <v>36.04</v>
      </c>
      <c r="G293" s="3"/>
    </row>
    <row r="294" spans="1:7" ht="15.6" hidden="1" outlineLevel="2" x14ac:dyDescent="0.6">
      <c r="A294" s="25" t="s">
        <v>92</v>
      </c>
      <c r="B294">
        <v>47</v>
      </c>
      <c r="C294">
        <v>48</v>
      </c>
      <c r="D294">
        <v>386</v>
      </c>
      <c r="E294">
        <v>18197</v>
      </c>
      <c r="F294">
        <v>47.14</v>
      </c>
      <c r="G294" s="3"/>
    </row>
    <row r="295" spans="1:7" ht="15.6" hidden="1" outlineLevel="2" x14ac:dyDescent="0.6">
      <c r="A295" s="25" t="s">
        <v>94</v>
      </c>
      <c r="B295" s="26">
        <v>0</v>
      </c>
      <c r="C295" s="26">
        <v>0</v>
      </c>
      <c r="D295" s="26">
        <v>0</v>
      </c>
      <c r="E295" s="26">
        <v>0</v>
      </c>
      <c r="F295" s="26">
        <v>0</v>
      </c>
      <c r="G295" s="3"/>
    </row>
    <row r="296" spans="1:7" ht="15.6" hidden="1" outlineLevel="2" x14ac:dyDescent="0.6">
      <c r="A296" s="25" t="s">
        <v>93</v>
      </c>
      <c r="B296" s="26">
        <v>0</v>
      </c>
      <c r="C296" s="26">
        <v>0</v>
      </c>
      <c r="D296" s="26">
        <v>0</v>
      </c>
      <c r="E296" s="26">
        <v>0</v>
      </c>
      <c r="F296" s="26">
        <v>0</v>
      </c>
      <c r="G296" s="3"/>
    </row>
    <row r="297" spans="1:7" s="22" customFormat="1" ht="15.6" outlineLevel="1" collapsed="1" x14ac:dyDescent="0.6">
      <c r="A297" s="21" t="s">
        <v>45</v>
      </c>
      <c r="B297" s="14">
        <f t="shared" ref="B297" si="177">B298+B299+B300+B301+B302</f>
        <v>1</v>
      </c>
      <c r="C297" s="14">
        <f t="shared" ref="C297" si="178">C298+C299+C300+C301+C302</f>
        <v>1</v>
      </c>
      <c r="D297" s="14">
        <f t="shared" ref="D297" si="179">D298+D299+D300+D301+D302</f>
        <v>85</v>
      </c>
      <c r="E297" s="14">
        <f t="shared" ref="E297" si="180">E298+E299+E300+E301+E302</f>
        <v>7327</v>
      </c>
      <c r="F297" s="14"/>
      <c r="G297" s="23"/>
    </row>
    <row r="298" spans="1:7" ht="15.6" hidden="1" outlineLevel="2" x14ac:dyDescent="0.6">
      <c r="A298" s="25" t="s">
        <v>89</v>
      </c>
      <c r="B298">
        <v>1</v>
      </c>
      <c r="C298">
        <v>1</v>
      </c>
      <c r="D298">
        <v>85</v>
      </c>
      <c r="E298">
        <v>7327</v>
      </c>
      <c r="F298">
        <v>86.2</v>
      </c>
      <c r="G298" s="3"/>
    </row>
    <row r="299" spans="1:7" ht="15.6" hidden="1" outlineLevel="2" x14ac:dyDescent="0.6">
      <c r="A299" s="25" t="s">
        <v>91</v>
      </c>
      <c r="B299">
        <v>0</v>
      </c>
      <c r="C299">
        <v>0</v>
      </c>
      <c r="D299">
        <v>0</v>
      </c>
      <c r="E299">
        <v>0</v>
      </c>
      <c r="F299">
        <v>0</v>
      </c>
      <c r="G299" s="3"/>
    </row>
    <row r="300" spans="1:7" ht="15.6" hidden="1" outlineLevel="2" x14ac:dyDescent="0.6">
      <c r="A300" s="25" t="s">
        <v>92</v>
      </c>
      <c r="B300">
        <v>0</v>
      </c>
      <c r="C300">
        <v>0</v>
      </c>
      <c r="D300">
        <v>0</v>
      </c>
      <c r="E300">
        <v>0</v>
      </c>
      <c r="F300">
        <v>0</v>
      </c>
      <c r="G300" s="3"/>
    </row>
    <row r="301" spans="1:7" ht="15.6" hidden="1" outlineLevel="2" x14ac:dyDescent="0.6">
      <c r="A301" s="25" t="s">
        <v>94</v>
      </c>
      <c r="B301" s="26">
        <v>0</v>
      </c>
      <c r="C301" s="26">
        <v>0</v>
      </c>
      <c r="D301" s="26">
        <v>0</v>
      </c>
      <c r="E301" s="26">
        <v>0</v>
      </c>
      <c r="F301" s="26">
        <v>0</v>
      </c>
      <c r="G301" s="3"/>
    </row>
    <row r="302" spans="1:7" ht="15.6" hidden="1" outlineLevel="2" x14ac:dyDescent="0.6">
      <c r="A302" s="25" t="s">
        <v>93</v>
      </c>
      <c r="B302" s="26">
        <v>0</v>
      </c>
      <c r="C302" s="26">
        <v>0</v>
      </c>
      <c r="D302" s="26">
        <v>0</v>
      </c>
      <c r="E302" s="26">
        <v>0</v>
      </c>
      <c r="F302" s="26">
        <v>0</v>
      </c>
      <c r="G302" s="3"/>
    </row>
    <row r="303" spans="1:7" s="22" customFormat="1" ht="15.6" outlineLevel="1" collapsed="1" x14ac:dyDescent="0.6">
      <c r="A303" s="21" t="s">
        <v>46</v>
      </c>
      <c r="B303" s="14">
        <f t="shared" ref="B303" si="181">B304+B305+B306+B307+B308</f>
        <v>1012</v>
      </c>
      <c r="C303" s="14">
        <f t="shared" ref="C303" si="182">C304+C305+C306+C307+C308</f>
        <v>896</v>
      </c>
      <c r="D303" s="14">
        <f t="shared" ref="D303" si="183">D304+D305+D306+D307+D308</f>
        <v>20318</v>
      </c>
      <c r="E303" s="14">
        <f t="shared" ref="E303" si="184">E304+E305+E306+E307+E308</f>
        <v>1210850</v>
      </c>
      <c r="F303" s="14"/>
      <c r="G303" s="10"/>
    </row>
    <row r="304" spans="1:7" ht="15.6" hidden="1" outlineLevel="2" x14ac:dyDescent="0.6">
      <c r="A304" s="25" t="s">
        <v>89</v>
      </c>
      <c r="B304">
        <v>864</v>
      </c>
      <c r="C304">
        <v>759</v>
      </c>
      <c r="D304">
        <v>16301</v>
      </c>
      <c r="E304">
        <v>1054731</v>
      </c>
      <c r="F304">
        <v>64.7</v>
      </c>
      <c r="G304" s="3"/>
    </row>
    <row r="305" spans="1:7" ht="15.6" hidden="1" outlineLevel="2" x14ac:dyDescent="0.6">
      <c r="A305" s="25" t="s">
        <v>91</v>
      </c>
      <c r="B305">
        <v>66</v>
      </c>
      <c r="C305">
        <v>56</v>
      </c>
      <c r="D305">
        <v>3400</v>
      </c>
      <c r="E305">
        <v>121244</v>
      </c>
      <c r="F305">
        <v>35.659999999999997</v>
      </c>
      <c r="G305" s="3"/>
    </row>
    <row r="306" spans="1:7" ht="15.6" hidden="1" outlineLevel="2" x14ac:dyDescent="0.6">
      <c r="A306" s="25" t="s">
        <v>92</v>
      </c>
      <c r="B306">
        <v>82</v>
      </c>
      <c r="C306">
        <v>81</v>
      </c>
      <c r="D306">
        <v>617</v>
      </c>
      <c r="E306">
        <v>34875</v>
      </c>
      <c r="F306">
        <v>56.52</v>
      </c>
      <c r="G306" s="3"/>
    </row>
    <row r="307" spans="1:7" ht="15.6" hidden="1" outlineLevel="2" x14ac:dyDescent="0.6">
      <c r="A307" s="25" t="s">
        <v>94</v>
      </c>
      <c r="B307" s="26">
        <v>0</v>
      </c>
      <c r="C307" s="26">
        <v>0</v>
      </c>
      <c r="D307" s="26">
        <v>0</v>
      </c>
      <c r="E307" s="26">
        <v>0</v>
      </c>
      <c r="F307" s="26">
        <v>0</v>
      </c>
      <c r="G307" s="3"/>
    </row>
    <row r="308" spans="1:7" ht="15.6" hidden="1" outlineLevel="2" x14ac:dyDescent="0.6">
      <c r="A308" s="25" t="s">
        <v>93</v>
      </c>
      <c r="B308" s="26">
        <v>0</v>
      </c>
      <c r="C308" s="26">
        <v>0</v>
      </c>
      <c r="D308" s="26">
        <v>0</v>
      </c>
      <c r="E308" s="26">
        <v>0</v>
      </c>
      <c r="F308" s="26">
        <v>0</v>
      </c>
      <c r="G308" s="3"/>
    </row>
    <row r="309" spans="1:7" s="22" customFormat="1" ht="15.6" outlineLevel="1" collapsed="1" x14ac:dyDescent="0.6">
      <c r="A309" s="21" t="s">
        <v>47</v>
      </c>
      <c r="B309" s="14">
        <f t="shared" ref="B309" si="185">B310+B311+B312+B313+B314</f>
        <v>215</v>
      </c>
      <c r="C309" s="14">
        <f t="shared" ref="C309" si="186">C310+C311+C312+C313+C314</f>
        <v>173</v>
      </c>
      <c r="D309" s="14">
        <f t="shared" ref="D309" si="187">D310+D311+D312+D313+D314</f>
        <v>4700</v>
      </c>
      <c r="E309" s="14">
        <f t="shared" ref="E309" si="188">E310+E311+E312+E313+E314</f>
        <v>286362</v>
      </c>
      <c r="F309" s="14"/>
      <c r="G309" s="10"/>
    </row>
    <row r="310" spans="1:7" ht="15.6" hidden="1" outlineLevel="2" x14ac:dyDescent="0.6">
      <c r="A310" s="25" t="s">
        <v>89</v>
      </c>
      <c r="B310">
        <v>190</v>
      </c>
      <c r="C310">
        <v>150</v>
      </c>
      <c r="D310">
        <v>3995</v>
      </c>
      <c r="E310">
        <v>260764</v>
      </c>
      <c r="F310">
        <v>65.27</v>
      </c>
      <c r="G310" s="3"/>
    </row>
    <row r="311" spans="1:7" ht="15.6" hidden="1" outlineLevel="2" x14ac:dyDescent="0.6">
      <c r="A311" s="25" t="s">
        <v>91</v>
      </c>
      <c r="B311">
        <v>7</v>
      </c>
      <c r="C311">
        <v>5</v>
      </c>
      <c r="D311">
        <v>593</v>
      </c>
      <c r="E311">
        <v>19248</v>
      </c>
      <c r="F311">
        <v>32.46</v>
      </c>
      <c r="G311" s="3"/>
    </row>
    <row r="312" spans="1:7" ht="15.6" hidden="1" outlineLevel="2" x14ac:dyDescent="0.6">
      <c r="A312" s="25" t="s">
        <v>92</v>
      </c>
      <c r="B312">
        <v>18</v>
      </c>
      <c r="C312">
        <v>18</v>
      </c>
      <c r="D312">
        <v>112</v>
      </c>
      <c r="E312">
        <v>6350</v>
      </c>
      <c r="F312">
        <v>56.69</v>
      </c>
      <c r="G312" s="3"/>
    </row>
    <row r="313" spans="1:7" ht="15.6" hidden="1" outlineLevel="2" x14ac:dyDescent="0.6">
      <c r="A313" s="25" t="s">
        <v>94</v>
      </c>
      <c r="B313" s="26">
        <v>0</v>
      </c>
      <c r="C313" s="26">
        <v>0</v>
      </c>
      <c r="D313" s="26">
        <v>0</v>
      </c>
      <c r="E313" s="26">
        <v>0</v>
      </c>
      <c r="F313" s="26">
        <v>0</v>
      </c>
      <c r="G313" s="3"/>
    </row>
    <row r="314" spans="1:7" ht="15.6" hidden="1" outlineLevel="2" x14ac:dyDescent="0.6">
      <c r="A314" s="25" t="s">
        <v>93</v>
      </c>
      <c r="B314" s="26">
        <v>0</v>
      </c>
      <c r="C314" s="26">
        <v>0</v>
      </c>
      <c r="D314" s="26">
        <v>0</v>
      </c>
      <c r="E314" s="26">
        <v>0</v>
      </c>
      <c r="F314" s="26">
        <v>0</v>
      </c>
      <c r="G314" s="3"/>
    </row>
    <row r="315" spans="1:7" s="22" customFormat="1" ht="15.6" outlineLevel="1" collapsed="1" x14ac:dyDescent="0.6">
      <c r="A315" s="21" t="s">
        <v>48</v>
      </c>
      <c r="B315" s="14">
        <f t="shared" ref="B315" si="189">B316+B317+B318+B319+B320</f>
        <v>1753</v>
      </c>
      <c r="C315" s="14">
        <f t="shared" ref="C315" si="190">C316+C317+C318+C319+C320</f>
        <v>1610</v>
      </c>
      <c r="D315" s="14">
        <f t="shared" ref="D315" si="191">D316+D317+D318+D319+D320</f>
        <v>49823</v>
      </c>
      <c r="E315" s="14">
        <f t="shared" ref="E315" si="192">E316+E317+E318+E319+E320</f>
        <v>3043758</v>
      </c>
      <c r="F315" s="14"/>
      <c r="G315" s="10"/>
    </row>
    <row r="316" spans="1:7" ht="15.6" hidden="1" outlineLevel="2" x14ac:dyDescent="0.6">
      <c r="A316" s="25" t="s">
        <v>89</v>
      </c>
      <c r="B316">
        <v>1489</v>
      </c>
      <c r="C316">
        <v>1363</v>
      </c>
      <c r="D316">
        <v>39843</v>
      </c>
      <c r="E316">
        <v>2672354</v>
      </c>
      <c r="F316">
        <v>67.069999999999993</v>
      </c>
      <c r="G316" s="3"/>
    </row>
    <row r="317" spans="1:7" ht="15.6" hidden="1" outlineLevel="2" x14ac:dyDescent="0.6">
      <c r="A317" s="25" t="s">
        <v>91</v>
      </c>
      <c r="B317">
        <v>164</v>
      </c>
      <c r="C317">
        <v>148</v>
      </c>
      <c r="D317">
        <v>9172</v>
      </c>
      <c r="E317">
        <v>323163</v>
      </c>
      <c r="F317">
        <v>35.229999999999997</v>
      </c>
      <c r="G317" s="3"/>
    </row>
    <row r="318" spans="1:7" ht="15.6" hidden="1" outlineLevel="2" x14ac:dyDescent="0.6">
      <c r="A318" s="25" t="s">
        <v>92</v>
      </c>
      <c r="B318">
        <v>100</v>
      </c>
      <c r="C318">
        <v>99</v>
      </c>
      <c r="D318">
        <v>808</v>
      </c>
      <c r="E318">
        <v>48241</v>
      </c>
      <c r="F318">
        <v>59.7</v>
      </c>
      <c r="G318" s="3"/>
    </row>
    <row r="319" spans="1:7" ht="15.6" hidden="1" outlineLevel="2" x14ac:dyDescent="0.6">
      <c r="A319" s="25" t="s">
        <v>94</v>
      </c>
      <c r="B319" s="26">
        <v>0</v>
      </c>
      <c r="C319" s="26">
        <v>0</v>
      </c>
      <c r="D319" s="26">
        <v>0</v>
      </c>
      <c r="E319" s="26">
        <v>0</v>
      </c>
      <c r="F319" s="26">
        <v>0</v>
      </c>
      <c r="G319" s="3"/>
    </row>
    <row r="320" spans="1:7" ht="15.6" hidden="1" outlineLevel="2" x14ac:dyDescent="0.6">
      <c r="A320" s="25" t="s">
        <v>93</v>
      </c>
      <c r="B320" s="26">
        <v>0</v>
      </c>
      <c r="C320" s="26">
        <v>0</v>
      </c>
      <c r="D320" s="26">
        <v>0</v>
      </c>
      <c r="E320" s="26">
        <v>0</v>
      </c>
      <c r="F320" s="26">
        <v>0</v>
      </c>
      <c r="G320" s="3"/>
    </row>
    <row r="321" spans="1:7" s="22" customFormat="1" ht="15.9" customHeight="1" outlineLevel="1" collapsed="1" x14ac:dyDescent="0.6">
      <c r="A321" s="21" t="s">
        <v>49</v>
      </c>
      <c r="B321" s="14">
        <f t="shared" ref="B321" si="193">B322+B323+B324+B325+B326</f>
        <v>1</v>
      </c>
      <c r="C321" s="14">
        <f t="shared" ref="C321" si="194">C322+C323+C324+C325+C326</f>
        <v>0</v>
      </c>
      <c r="D321" s="14">
        <f t="shared" ref="D321" si="195">D322+D323+D324+D325+D326</f>
        <v>14</v>
      </c>
      <c r="E321" s="14">
        <f t="shared" ref="E321" si="196">E322+E323+E324+E325+E326</f>
        <v>462</v>
      </c>
      <c r="F321" s="14"/>
      <c r="G321" s="13"/>
    </row>
    <row r="322" spans="1:7" ht="15.6" hidden="1" outlineLevel="2" x14ac:dyDescent="0.6">
      <c r="A322" s="25" t="s">
        <v>89</v>
      </c>
      <c r="B322">
        <v>1</v>
      </c>
      <c r="C322">
        <v>0</v>
      </c>
      <c r="D322">
        <v>14</v>
      </c>
      <c r="E322">
        <v>462</v>
      </c>
      <c r="F322">
        <v>32.97</v>
      </c>
      <c r="G322" s="3"/>
    </row>
    <row r="323" spans="1:7" ht="15.6" hidden="1" outlineLevel="2" x14ac:dyDescent="0.6">
      <c r="A323" s="25" t="s">
        <v>91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7" ht="15.6" hidden="1" outlineLevel="2" x14ac:dyDescent="0.6">
      <c r="A324" s="25" t="s">
        <v>92</v>
      </c>
      <c r="B324">
        <v>0</v>
      </c>
      <c r="C324">
        <v>0</v>
      </c>
      <c r="D324">
        <v>0</v>
      </c>
      <c r="E324">
        <v>0</v>
      </c>
      <c r="F324">
        <v>0</v>
      </c>
      <c r="G324" s="3"/>
    </row>
    <row r="325" spans="1:7" ht="15.6" hidden="1" outlineLevel="2" x14ac:dyDescent="0.6">
      <c r="A325" s="25" t="s">
        <v>94</v>
      </c>
      <c r="B325" s="26">
        <v>0</v>
      </c>
      <c r="C325" s="26">
        <v>0</v>
      </c>
      <c r="D325" s="26">
        <v>0</v>
      </c>
      <c r="E325" s="26">
        <v>0</v>
      </c>
      <c r="F325" s="26">
        <v>0</v>
      </c>
      <c r="G325" s="3"/>
    </row>
    <row r="326" spans="1:7" ht="15.6" hidden="1" outlineLevel="2" x14ac:dyDescent="0.6">
      <c r="A326" s="25" t="s">
        <v>93</v>
      </c>
      <c r="B326" s="26">
        <v>0</v>
      </c>
      <c r="C326" s="26">
        <v>0</v>
      </c>
      <c r="D326" s="26">
        <v>0</v>
      </c>
      <c r="E326" s="26">
        <v>0</v>
      </c>
      <c r="F326" s="26">
        <v>0</v>
      </c>
      <c r="G326" s="3"/>
    </row>
    <row r="327" spans="1:7" s="22" customFormat="1" ht="15.6" outlineLevel="1" collapsed="1" x14ac:dyDescent="0.6">
      <c r="A327" s="21" t="s">
        <v>50</v>
      </c>
      <c r="B327" s="14">
        <f t="shared" ref="B327" si="197">B328+B329+B330+B331+B332</f>
        <v>8524</v>
      </c>
      <c r="C327" s="14">
        <f t="shared" ref="C327" si="198">C328+C329+C330+C331+C332</f>
        <v>7387</v>
      </c>
      <c r="D327" s="14">
        <f t="shared" ref="D327" si="199">D328+D329+D330+D331+D332</f>
        <v>360202</v>
      </c>
      <c r="E327" s="14">
        <f t="shared" ref="E327" si="200">E328+E329+E330+E331+E332</f>
        <v>23038432</v>
      </c>
      <c r="F327" s="14"/>
      <c r="G327" s="10"/>
    </row>
    <row r="328" spans="1:7" ht="15.6" hidden="1" outlineLevel="2" x14ac:dyDescent="0.6">
      <c r="A328" s="25" t="s">
        <v>89</v>
      </c>
      <c r="B328">
        <v>7142</v>
      </c>
      <c r="C328">
        <v>6070</v>
      </c>
      <c r="D328">
        <v>303544</v>
      </c>
      <c r="E328">
        <v>20837675</v>
      </c>
      <c r="F328">
        <v>68.650000000000006</v>
      </c>
      <c r="G328" s="3"/>
    </row>
    <row r="329" spans="1:7" ht="15.6" hidden="1" outlineLevel="2" x14ac:dyDescent="0.6">
      <c r="A329" s="25" t="s">
        <v>91</v>
      </c>
      <c r="B329">
        <v>869</v>
      </c>
      <c r="C329">
        <v>777</v>
      </c>
      <c r="D329">
        <v>52220</v>
      </c>
      <c r="E329">
        <v>1958462</v>
      </c>
      <c r="F329">
        <v>37.5</v>
      </c>
      <c r="G329" s="3"/>
    </row>
    <row r="330" spans="1:7" ht="15.6" hidden="1" outlineLevel="2" x14ac:dyDescent="0.6">
      <c r="A330" s="25" t="s">
        <v>92</v>
      </c>
      <c r="B330">
        <v>513</v>
      </c>
      <c r="C330">
        <v>540</v>
      </c>
      <c r="D330">
        <v>4438</v>
      </c>
      <c r="E330">
        <v>242295</v>
      </c>
      <c r="F330">
        <v>54.6</v>
      </c>
      <c r="G330" s="3"/>
    </row>
    <row r="331" spans="1:7" ht="15.6" hidden="1" outlineLevel="2" x14ac:dyDescent="0.6">
      <c r="A331" s="25" t="s">
        <v>94</v>
      </c>
      <c r="B331" s="26">
        <v>0</v>
      </c>
      <c r="C331" s="26">
        <v>0</v>
      </c>
      <c r="D331" s="26">
        <v>0</v>
      </c>
      <c r="E331" s="26">
        <v>0</v>
      </c>
      <c r="F331" s="26">
        <v>0</v>
      </c>
      <c r="G331" s="3"/>
    </row>
    <row r="332" spans="1:7" ht="15.6" hidden="1" outlineLevel="2" x14ac:dyDescent="0.6">
      <c r="A332" s="25" t="s">
        <v>93</v>
      </c>
      <c r="B332" s="26">
        <v>0</v>
      </c>
      <c r="C332" s="26">
        <v>0</v>
      </c>
      <c r="D332" s="26">
        <v>0</v>
      </c>
      <c r="E332" s="26">
        <v>0</v>
      </c>
      <c r="F332" s="26">
        <v>0</v>
      </c>
      <c r="G332" s="3"/>
    </row>
    <row r="333" spans="1:7" s="22" customFormat="1" ht="15.6" outlineLevel="1" collapsed="1" x14ac:dyDescent="0.6">
      <c r="A333" s="21" t="s">
        <v>51</v>
      </c>
      <c r="B333" s="14">
        <f t="shared" ref="B333" si="201">B334+B335+B336+B337+B338</f>
        <v>1391</v>
      </c>
      <c r="C333" s="14">
        <f t="shared" ref="C333" si="202">C334+C335+C336+C337+C338</f>
        <v>1221</v>
      </c>
      <c r="D333" s="14">
        <f t="shared" ref="D333" si="203">D334+D335+D336+D337+D338</f>
        <v>45791</v>
      </c>
      <c r="E333" s="14">
        <f t="shared" ref="E333" si="204">E334+E335+E336+E337+E338</f>
        <v>2931291</v>
      </c>
      <c r="F333" s="14"/>
      <c r="G333" s="10"/>
    </row>
    <row r="334" spans="1:7" ht="15.6" hidden="1" outlineLevel="2" x14ac:dyDescent="0.6">
      <c r="A334" s="25" t="s">
        <v>89</v>
      </c>
      <c r="B334">
        <v>1170</v>
      </c>
      <c r="C334">
        <v>1017</v>
      </c>
      <c r="D334">
        <v>36792</v>
      </c>
      <c r="E334">
        <v>2581006</v>
      </c>
      <c r="F334">
        <v>70.150000000000006</v>
      </c>
      <c r="G334" s="3"/>
    </row>
    <row r="335" spans="1:7" ht="15.6" hidden="1" outlineLevel="2" x14ac:dyDescent="0.6">
      <c r="A335" s="25" t="s">
        <v>91</v>
      </c>
      <c r="B335">
        <v>150</v>
      </c>
      <c r="C335">
        <v>130</v>
      </c>
      <c r="D335">
        <v>8426</v>
      </c>
      <c r="E335">
        <v>314632</v>
      </c>
      <c r="F335">
        <v>37.340000000000003</v>
      </c>
      <c r="G335" s="3"/>
    </row>
    <row r="336" spans="1:7" ht="15.6" hidden="1" outlineLevel="2" x14ac:dyDescent="0.6">
      <c r="A336" s="25" t="s">
        <v>92</v>
      </c>
      <c r="B336">
        <v>71</v>
      </c>
      <c r="C336">
        <v>74</v>
      </c>
      <c r="D336">
        <v>573</v>
      </c>
      <c r="E336">
        <v>35653</v>
      </c>
      <c r="F336">
        <v>62.22</v>
      </c>
      <c r="G336" s="3"/>
    </row>
    <row r="337" spans="1:7" ht="15.6" hidden="1" outlineLevel="2" x14ac:dyDescent="0.6">
      <c r="A337" s="25" t="s">
        <v>94</v>
      </c>
      <c r="B337" s="26">
        <v>0</v>
      </c>
      <c r="C337" s="26">
        <v>0</v>
      </c>
      <c r="D337" s="26">
        <v>0</v>
      </c>
      <c r="E337" s="26">
        <v>0</v>
      </c>
      <c r="F337" s="26">
        <v>0</v>
      </c>
      <c r="G337" s="3"/>
    </row>
    <row r="338" spans="1:7" ht="15.6" hidden="1" outlineLevel="2" x14ac:dyDescent="0.6">
      <c r="A338" s="25" t="s">
        <v>93</v>
      </c>
      <c r="B338" s="26">
        <v>0</v>
      </c>
      <c r="C338" s="26">
        <v>0</v>
      </c>
      <c r="D338" s="26">
        <v>0</v>
      </c>
      <c r="E338" s="26">
        <v>0</v>
      </c>
      <c r="F338" s="26">
        <v>0</v>
      </c>
      <c r="G338" s="3"/>
    </row>
    <row r="339" spans="1:7" s="22" customFormat="1" ht="15.6" outlineLevel="1" collapsed="1" x14ac:dyDescent="0.6">
      <c r="A339" s="21" t="s">
        <v>52</v>
      </c>
      <c r="B339" s="14">
        <f t="shared" ref="B339" si="205">B340+B341+B342+B343+B344</f>
        <v>4112</v>
      </c>
      <c r="C339" s="14">
        <f t="shared" ref="C339" si="206">C340+C341+C342+C343+C344</f>
        <v>3787</v>
      </c>
      <c r="D339" s="14">
        <f t="shared" ref="D339" si="207">D340+D341+D342+D343+D344</f>
        <v>107586</v>
      </c>
      <c r="E339" s="14">
        <f t="shared" ref="E339" si="208">E340+E341+E342+E343+E344</f>
        <v>6732508</v>
      </c>
      <c r="F339" s="14"/>
      <c r="G339" s="10"/>
    </row>
    <row r="340" spans="1:7" ht="15.6" hidden="1" outlineLevel="2" x14ac:dyDescent="0.6">
      <c r="A340" s="25" t="s">
        <v>89</v>
      </c>
      <c r="B340">
        <v>3482</v>
      </c>
      <c r="C340">
        <v>3173</v>
      </c>
      <c r="D340">
        <v>84148</v>
      </c>
      <c r="E340">
        <v>5833526</v>
      </c>
      <c r="F340">
        <v>69.319999999999993</v>
      </c>
      <c r="G340" s="3"/>
    </row>
    <row r="341" spans="1:7" ht="15.6" hidden="1" outlineLevel="2" x14ac:dyDescent="0.6">
      <c r="A341" s="25" t="s">
        <v>91</v>
      </c>
      <c r="B341">
        <v>396</v>
      </c>
      <c r="C341">
        <v>355</v>
      </c>
      <c r="D341">
        <v>21343</v>
      </c>
      <c r="E341">
        <v>786569</v>
      </c>
      <c r="F341">
        <v>36.85</v>
      </c>
      <c r="G341" s="3"/>
    </row>
    <row r="342" spans="1:7" ht="15.6" hidden="1" outlineLevel="2" x14ac:dyDescent="0.6">
      <c r="A342" s="25" t="s">
        <v>92</v>
      </c>
      <c r="B342">
        <v>234</v>
      </c>
      <c r="C342">
        <v>259</v>
      </c>
      <c r="D342">
        <v>2095</v>
      </c>
      <c r="E342">
        <v>112413</v>
      </c>
      <c r="F342">
        <v>53.66</v>
      </c>
      <c r="G342" s="3"/>
    </row>
    <row r="343" spans="1:7" ht="15.6" hidden="1" outlineLevel="2" x14ac:dyDescent="0.6">
      <c r="A343" s="25" t="s">
        <v>94</v>
      </c>
      <c r="B343" s="26">
        <v>0</v>
      </c>
      <c r="C343" s="26">
        <v>0</v>
      </c>
      <c r="D343" s="26">
        <v>0</v>
      </c>
      <c r="E343" s="26">
        <v>0</v>
      </c>
      <c r="F343" s="26">
        <v>0</v>
      </c>
      <c r="G343" s="3"/>
    </row>
    <row r="344" spans="1:7" ht="15.6" hidden="1" outlineLevel="2" x14ac:dyDescent="0.6">
      <c r="A344" s="25" t="s">
        <v>93</v>
      </c>
      <c r="B344" s="26">
        <v>0</v>
      </c>
      <c r="C344" s="26">
        <v>0</v>
      </c>
      <c r="D344" s="26">
        <v>0</v>
      </c>
      <c r="E344" s="26">
        <v>0</v>
      </c>
      <c r="F344" s="26">
        <v>0</v>
      </c>
      <c r="G344" s="3"/>
    </row>
    <row r="345" spans="1:7" s="22" customFormat="1" ht="15.6" outlineLevel="1" collapsed="1" x14ac:dyDescent="0.6">
      <c r="A345" s="21" t="s">
        <v>53</v>
      </c>
      <c r="B345" s="14">
        <f t="shared" ref="B345" si="209">B346+B347+B348+B349+B350</f>
        <v>6480</v>
      </c>
      <c r="C345" s="14">
        <f t="shared" ref="C345" si="210">C346+C347+C348+C349+C350</f>
        <v>5462</v>
      </c>
      <c r="D345" s="14">
        <f t="shared" ref="D345" si="211">D346+D347+D348+D349+D350</f>
        <v>172311</v>
      </c>
      <c r="E345" s="14">
        <f t="shared" ref="E345" si="212">E346+E347+E348+E349+E350</f>
        <v>10145484</v>
      </c>
      <c r="F345" s="14"/>
      <c r="G345" s="10"/>
    </row>
    <row r="346" spans="1:7" ht="15.6" hidden="1" outlineLevel="2" x14ac:dyDescent="0.6">
      <c r="A346" s="25" t="s">
        <v>89</v>
      </c>
      <c r="B346">
        <v>5683</v>
      </c>
      <c r="C346">
        <v>4718</v>
      </c>
      <c r="D346">
        <v>151200</v>
      </c>
      <c r="E346">
        <v>9329830</v>
      </c>
      <c r="F346">
        <v>61.71</v>
      </c>
      <c r="G346" s="3"/>
    </row>
    <row r="347" spans="1:7" ht="15.6" hidden="1" outlineLevel="2" x14ac:dyDescent="0.6">
      <c r="A347" s="25" t="s">
        <v>91</v>
      </c>
      <c r="B347">
        <v>327</v>
      </c>
      <c r="C347">
        <v>276</v>
      </c>
      <c r="D347">
        <v>17789</v>
      </c>
      <c r="E347">
        <v>652591</v>
      </c>
      <c r="F347">
        <v>36.69</v>
      </c>
      <c r="G347" s="3"/>
    </row>
    <row r="348" spans="1:7" ht="15.6" hidden="1" outlineLevel="2" x14ac:dyDescent="0.6">
      <c r="A348" s="25" t="s">
        <v>92</v>
      </c>
      <c r="B348">
        <v>470</v>
      </c>
      <c r="C348">
        <v>468</v>
      </c>
      <c r="D348">
        <v>3322</v>
      </c>
      <c r="E348">
        <v>163063</v>
      </c>
      <c r="F348">
        <v>49.09</v>
      </c>
      <c r="G348" s="3"/>
    </row>
    <row r="349" spans="1:7" ht="15.6" hidden="1" outlineLevel="2" x14ac:dyDescent="0.6">
      <c r="A349" s="25" t="s">
        <v>94</v>
      </c>
      <c r="B349" s="26">
        <v>0</v>
      </c>
      <c r="C349" s="26">
        <v>0</v>
      </c>
      <c r="D349" s="26">
        <v>0</v>
      </c>
      <c r="E349" s="26">
        <v>0</v>
      </c>
      <c r="F349" s="26">
        <v>0</v>
      </c>
      <c r="G349" s="3"/>
    </row>
    <row r="350" spans="1:7" ht="15.6" hidden="1" outlineLevel="2" x14ac:dyDescent="0.6">
      <c r="A350" s="25" t="s">
        <v>93</v>
      </c>
      <c r="B350" s="26">
        <v>0</v>
      </c>
      <c r="C350" s="26">
        <v>0</v>
      </c>
      <c r="D350" s="26">
        <v>0</v>
      </c>
      <c r="E350" s="26">
        <v>0</v>
      </c>
      <c r="F350" s="26">
        <v>0</v>
      </c>
      <c r="G350" s="3"/>
    </row>
    <row r="351" spans="1:7" ht="15.6" outlineLevel="1" collapsed="1" x14ac:dyDescent="0.6">
      <c r="A351" s="25"/>
      <c r="B351" s="26"/>
      <c r="C351" s="26"/>
      <c r="D351" s="26"/>
      <c r="E351" s="26"/>
      <c r="F351" s="26"/>
      <c r="G351" s="3"/>
    </row>
    <row r="352" spans="1:7" s="4" customFormat="1" ht="28.2" customHeight="1" x14ac:dyDescent="0.6">
      <c r="A352" s="11" t="s">
        <v>54</v>
      </c>
      <c r="B352" s="9">
        <f>B353+B354+B355+B356+B357</f>
        <v>3091</v>
      </c>
      <c r="C352" s="9">
        <f t="shared" ref="C352:E352" si="213">C353+C354+C355+C356+C357</f>
        <v>2227</v>
      </c>
      <c r="D352" s="9">
        <f t="shared" si="213"/>
        <v>165285</v>
      </c>
      <c r="E352" s="9">
        <f t="shared" si="213"/>
        <v>9724523</v>
      </c>
      <c r="F352" s="8">
        <f>E353/D352</f>
        <v>53.607278337417192</v>
      </c>
      <c r="G352" s="3"/>
    </row>
    <row r="353" spans="1:7" ht="15.6" hidden="1" outlineLevel="2" x14ac:dyDescent="0.6">
      <c r="A353" s="25" t="s">
        <v>89</v>
      </c>
      <c r="B353">
        <f>B359+B365+B371+B377+B383+B389+B395+B401+B407+B413+B419+B425+B431+B437+B443+B449+B455+B461+B467+B473+B479+B485+B491+B497+B503+B509</f>
        <v>2627</v>
      </c>
      <c r="C353">
        <f t="shared" ref="C353:E353" si="214">C359+C365+C371+C377+C383+C389+C395+C401+C407+C413+C419+C425+C431+C437+C443+C449+C455+C461+C467+C473+C479+C485+C491+C497+C503+C509</f>
        <v>1817</v>
      </c>
      <c r="D353">
        <f t="shared" si="214"/>
        <v>143025</v>
      </c>
      <c r="E353">
        <f t="shared" si="214"/>
        <v>8860479</v>
      </c>
      <c r="F353" s="2">
        <f t="shared" ref="F353:F355" si="215">E353/D353</f>
        <v>61.950561090718409</v>
      </c>
      <c r="G353" s="3"/>
    </row>
    <row r="354" spans="1:7" ht="15.6" hidden="1" outlineLevel="2" x14ac:dyDescent="0.6">
      <c r="A354" s="25" t="s">
        <v>91</v>
      </c>
      <c r="B354">
        <f t="shared" ref="B354:E354" si="216">B360+B366+B372+B378+B384+B390+B396+B402+B408+B414+B420+B426+B432+B438+B444+B450+B456+B462+B468+B474+B480+B486+B492+B498+B504+B510</f>
        <v>363</v>
      </c>
      <c r="C354">
        <f t="shared" si="216"/>
        <v>307</v>
      </c>
      <c r="D354">
        <f t="shared" si="216"/>
        <v>21321</v>
      </c>
      <c r="E354">
        <f t="shared" si="216"/>
        <v>814446</v>
      </c>
      <c r="F354" s="2">
        <f t="shared" si="215"/>
        <v>38.199240185732378</v>
      </c>
      <c r="G354" s="3"/>
    </row>
    <row r="355" spans="1:7" ht="15.6" hidden="1" outlineLevel="2" x14ac:dyDescent="0.6">
      <c r="A355" s="25" t="s">
        <v>92</v>
      </c>
      <c r="B355">
        <f t="shared" ref="B355:E355" si="217">B361+B367+B373+B379+B385+B391+B397+B403+B409+B415+B421+B427+B433+B439+B445+B451+B457+B463+B469+B475+B481+B487+B493+B499+B505+B511</f>
        <v>101</v>
      </c>
      <c r="C355">
        <f t="shared" si="217"/>
        <v>103</v>
      </c>
      <c r="D355">
        <f t="shared" si="217"/>
        <v>939</v>
      </c>
      <c r="E355">
        <f t="shared" si="217"/>
        <v>49598</v>
      </c>
      <c r="F355" s="2">
        <f t="shared" si="215"/>
        <v>52.820021299254527</v>
      </c>
      <c r="G355" s="3"/>
    </row>
    <row r="356" spans="1:7" ht="15.6" hidden="1" outlineLevel="2" x14ac:dyDescent="0.6">
      <c r="A356" s="25" t="s">
        <v>94</v>
      </c>
      <c r="B356">
        <f t="shared" ref="B356:E356" si="218">B362+B368+B374+B380+B386+B392+B398+B404+B410+B416+B422+B428+B434+B440+B446+B452+B458+B464+B470+B476+B482+B488+B494+B500+B506+B512</f>
        <v>0</v>
      </c>
      <c r="C356">
        <f t="shared" si="218"/>
        <v>0</v>
      </c>
      <c r="D356">
        <f t="shared" si="218"/>
        <v>0</v>
      </c>
      <c r="E356">
        <f t="shared" si="218"/>
        <v>0</v>
      </c>
      <c r="F356" s="26"/>
      <c r="G356" s="3"/>
    </row>
    <row r="357" spans="1:7" ht="15.6" hidden="1" outlineLevel="2" x14ac:dyDescent="0.6">
      <c r="A357" s="25" t="s">
        <v>93</v>
      </c>
      <c r="B357">
        <f t="shared" ref="B357:E357" si="219">B363+B369+B375+B381+B387+B393+B399+B405+B411+B417+B423+B429+B435+B441+B447+B453+B459+B465+B471+B477+B483+B489+B495+B501+B507+B513</f>
        <v>0</v>
      </c>
      <c r="C357">
        <f t="shared" si="219"/>
        <v>0</v>
      </c>
      <c r="D357">
        <f t="shared" si="219"/>
        <v>0</v>
      </c>
      <c r="E357">
        <f t="shared" si="219"/>
        <v>0</v>
      </c>
      <c r="F357" s="26"/>
      <c r="G357" s="3"/>
    </row>
    <row r="358" spans="1:7" s="22" customFormat="1" ht="15.6" outlineLevel="1" collapsed="1" x14ac:dyDescent="0.6">
      <c r="A358" s="21" t="s">
        <v>55</v>
      </c>
      <c r="B358" s="14">
        <f t="shared" ref="B358" si="220">B359+B360+B361+B362+B363</f>
        <v>58</v>
      </c>
      <c r="C358" s="14">
        <f t="shared" ref="C358" si="221">C359+C360+C361+C362+C363</f>
        <v>30</v>
      </c>
      <c r="D358" s="14">
        <f t="shared" ref="D358" si="222">D359+D360+D361+D362+D363</f>
        <v>4865</v>
      </c>
      <c r="E358" s="14">
        <f t="shared" ref="E358" si="223">E359+E360+E361+E362+E363</f>
        <v>296233</v>
      </c>
      <c r="F358" s="14"/>
      <c r="G358" s="13"/>
    </row>
    <row r="359" spans="1:7" ht="15.6" hidden="1" outlineLevel="2" x14ac:dyDescent="0.6">
      <c r="A359" s="25" t="s">
        <v>89</v>
      </c>
      <c r="B359">
        <v>49</v>
      </c>
      <c r="C359">
        <v>24</v>
      </c>
      <c r="D359">
        <v>4518</v>
      </c>
      <c r="E359">
        <v>282869</v>
      </c>
      <c r="F359">
        <v>62.61</v>
      </c>
      <c r="G359" s="3"/>
    </row>
    <row r="360" spans="1:7" ht="15.6" hidden="1" outlineLevel="2" x14ac:dyDescent="0.6">
      <c r="A360" s="25" t="s">
        <v>91</v>
      </c>
      <c r="B360">
        <v>6</v>
      </c>
      <c r="C360">
        <v>3</v>
      </c>
      <c r="D360">
        <v>320</v>
      </c>
      <c r="E360">
        <v>12137</v>
      </c>
      <c r="F360">
        <v>37.93</v>
      </c>
      <c r="G360" s="3"/>
    </row>
    <row r="361" spans="1:7" ht="15.6" hidden="1" outlineLevel="2" x14ac:dyDescent="0.6">
      <c r="A361" s="25" t="s">
        <v>92</v>
      </c>
      <c r="B361">
        <v>3</v>
      </c>
      <c r="C361">
        <v>3</v>
      </c>
      <c r="D361">
        <v>27</v>
      </c>
      <c r="E361">
        <v>1227</v>
      </c>
      <c r="F361">
        <v>45.46</v>
      </c>
      <c r="G361" s="3"/>
    </row>
    <row r="362" spans="1:7" ht="15.6" hidden="1" outlineLevel="2" x14ac:dyDescent="0.6">
      <c r="A362" s="25" t="s">
        <v>94</v>
      </c>
      <c r="B362" s="26">
        <v>0</v>
      </c>
      <c r="C362" s="26">
        <v>0</v>
      </c>
      <c r="D362" s="26">
        <v>0</v>
      </c>
      <c r="E362" s="26">
        <v>0</v>
      </c>
      <c r="F362" s="26">
        <v>0</v>
      </c>
      <c r="G362" s="3"/>
    </row>
    <row r="363" spans="1:7" ht="15.6" hidden="1" outlineLevel="2" x14ac:dyDescent="0.6">
      <c r="A363" s="25" t="s">
        <v>93</v>
      </c>
      <c r="B363" s="26">
        <v>0</v>
      </c>
      <c r="C363" s="26">
        <v>0</v>
      </c>
      <c r="D363" s="26">
        <v>0</v>
      </c>
      <c r="E363" s="26">
        <v>0</v>
      </c>
      <c r="F363" s="26">
        <v>0</v>
      </c>
      <c r="G363" s="3"/>
    </row>
    <row r="364" spans="1:7" s="22" customFormat="1" ht="19.8" customHeight="1" outlineLevel="1" collapsed="1" x14ac:dyDescent="0.6">
      <c r="A364" s="21" t="s">
        <v>56</v>
      </c>
      <c r="B364" s="14">
        <f t="shared" ref="B364" si="224">B365+B366+B367+B368+B369</f>
        <v>19</v>
      </c>
      <c r="C364" s="14">
        <f t="shared" ref="C364" si="225">C365+C366+C367+C368+C369</f>
        <v>16</v>
      </c>
      <c r="D364" s="14">
        <f t="shared" ref="D364" si="226">D365+D366+D367+D368+D369</f>
        <v>1164</v>
      </c>
      <c r="E364" s="14">
        <f t="shared" ref="E364" si="227">E365+E366+E367+E368+E369</f>
        <v>74231</v>
      </c>
      <c r="F364" s="14"/>
      <c r="G364" s="10"/>
    </row>
    <row r="365" spans="1:7" ht="15.6" hidden="1" outlineLevel="2" x14ac:dyDescent="0.6">
      <c r="A365" s="25" t="s">
        <v>89</v>
      </c>
      <c r="B365">
        <v>15</v>
      </c>
      <c r="C365">
        <v>11</v>
      </c>
      <c r="D365">
        <v>856</v>
      </c>
      <c r="E365">
        <v>61220</v>
      </c>
      <c r="F365">
        <v>71.52</v>
      </c>
      <c r="G365" s="3"/>
    </row>
    <row r="366" spans="1:7" ht="15.6" hidden="1" outlineLevel="2" x14ac:dyDescent="0.6">
      <c r="A366" s="25" t="s">
        <v>91</v>
      </c>
      <c r="B366">
        <v>3</v>
      </c>
      <c r="C366">
        <v>3</v>
      </c>
      <c r="D366">
        <v>290</v>
      </c>
      <c r="E366">
        <v>11253</v>
      </c>
      <c r="F366">
        <v>38.799999999999997</v>
      </c>
      <c r="G366" s="3"/>
    </row>
    <row r="367" spans="1:7" ht="15.6" hidden="1" outlineLevel="2" x14ac:dyDescent="0.6">
      <c r="A367" s="25" t="s">
        <v>92</v>
      </c>
      <c r="B367">
        <v>1</v>
      </c>
      <c r="C367">
        <v>2</v>
      </c>
      <c r="D367">
        <v>18</v>
      </c>
      <c r="E367">
        <v>1758</v>
      </c>
      <c r="F367">
        <v>97.64</v>
      </c>
      <c r="G367" s="3"/>
    </row>
    <row r="368" spans="1:7" ht="15.6" hidden="1" outlineLevel="2" x14ac:dyDescent="0.6">
      <c r="A368" s="25" t="s">
        <v>94</v>
      </c>
      <c r="B368" s="26">
        <v>0</v>
      </c>
      <c r="C368" s="26">
        <v>0</v>
      </c>
      <c r="D368" s="26">
        <v>0</v>
      </c>
      <c r="E368" s="26">
        <v>0</v>
      </c>
      <c r="F368" s="26">
        <v>0</v>
      </c>
      <c r="G368" s="3"/>
    </row>
    <row r="369" spans="1:7" ht="15.6" hidden="1" outlineLevel="2" x14ac:dyDescent="0.6">
      <c r="A369" s="25" t="s">
        <v>93</v>
      </c>
      <c r="B369" s="26">
        <v>0</v>
      </c>
      <c r="C369" s="26">
        <v>0</v>
      </c>
      <c r="D369" s="26">
        <v>0</v>
      </c>
      <c r="E369" s="26">
        <v>0</v>
      </c>
      <c r="F369" s="26">
        <v>0</v>
      </c>
      <c r="G369" s="3"/>
    </row>
    <row r="370" spans="1:7" s="22" customFormat="1" ht="15.6" outlineLevel="1" collapsed="1" x14ac:dyDescent="0.6">
      <c r="A370" s="21" t="s">
        <v>57</v>
      </c>
      <c r="B370" s="14">
        <f t="shared" ref="B370" si="228">B371+B372+B373+B374+B375</f>
        <v>133</v>
      </c>
      <c r="C370" s="14">
        <f t="shared" ref="C370" si="229">C371+C372+C373+C374+C375</f>
        <v>92</v>
      </c>
      <c r="D370" s="14">
        <f t="shared" ref="D370" si="230">D371+D372+D373+D374+D375</f>
        <v>9355</v>
      </c>
      <c r="E370" s="14">
        <f t="shared" ref="E370" si="231">E371+E372+E373+E374+E375</f>
        <v>571244</v>
      </c>
      <c r="F370" s="14"/>
      <c r="G370" s="10"/>
    </row>
    <row r="371" spans="1:7" ht="15.6" hidden="1" outlineLevel="2" x14ac:dyDescent="0.6">
      <c r="A371" s="25" t="s">
        <v>89</v>
      </c>
      <c r="B371">
        <v>103</v>
      </c>
      <c r="C371">
        <v>63</v>
      </c>
      <c r="D371">
        <v>7358</v>
      </c>
      <c r="E371">
        <v>486335</v>
      </c>
      <c r="F371">
        <v>66.099999999999994</v>
      </c>
      <c r="G371" s="3"/>
    </row>
    <row r="372" spans="1:7" ht="15.6" hidden="1" outlineLevel="2" x14ac:dyDescent="0.6">
      <c r="A372" s="25" t="s">
        <v>91</v>
      </c>
      <c r="B372">
        <v>22</v>
      </c>
      <c r="C372">
        <v>21</v>
      </c>
      <c r="D372">
        <v>1934</v>
      </c>
      <c r="E372">
        <v>82819</v>
      </c>
      <c r="F372">
        <v>42.82</v>
      </c>
      <c r="G372" s="3"/>
    </row>
    <row r="373" spans="1:7" ht="15.6" hidden="1" outlineLevel="2" x14ac:dyDescent="0.6">
      <c r="A373" s="25" t="s">
        <v>92</v>
      </c>
      <c r="B373">
        <v>8</v>
      </c>
      <c r="C373">
        <v>8</v>
      </c>
      <c r="D373">
        <v>63</v>
      </c>
      <c r="E373">
        <v>2090</v>
      </c>
      <c r="F373">
        <v>33.17</v>
      </c>
      <c r="G373" s="3"/>
    </row>
    <row r="374" spans="1:7" ht="15.6" hidden="1" outlineLevel="2" x14ac:dyDescent="0.6">
      <c r="A374" s="25" t="s">
        <v>94</v>
      </c>
      <c r="B374" s="26">
        <v>0</v>
      </c>
      <c r="C374" s="26">
        <v>0</v>
      </c>
      <c r="D374" s="26">
        <v>0</v>
      </c>
      <c r="E374" s="26">
        <v>0</v>
      </c>
      <c r="F374" s="26">
        <v>0</v>
      </c>
      <c r="G374" s="3"/>
    </row>
    <row r="375" spans="1:7" ht="15.6" hidden="1" outlineLevel="2" x14ac:dyDescent="0.6">
      <c r="A375" s="25" t="s">
        <v>93</v>
      </c>
      <c r="B375" s="26">
        <v>0</v>
      </c>
      <c r="C375" s="26">
        <v>0</v>
      </c>
      <c r="D375" s="26">
        <v>0</v>
      </c>
      <c r="E375" s="26">
        <v>0</v>
      </c>
      <c r="F375" s="26">
        <v>0</v>
      </c>
      <c r="G375" s="3"/>
    </row>
    <row r="376" spans="1:7" s="22" customFormat="1" ht="15.6" outlineLevel="1" collapsed="1" x14ac:dyDescent="0.6">
      <c r="A376" s="21" t="s">
        <v>58</v>
      </c>
      <c r="B376" s="14">
        <f t="shared" ref="B376" si="232">B377+B378+B379+B380+B381</f>
        <v>69</v>
      </c>
      <c r="C376" s="14">
        <f t="shared" ref="C376" si="233">C377+C378+C379+C380+C381</f>
        <v>48</v>
      </c>
      <c r="D376" s="14">
        <f t="shared" ref="D376" si="234">D377+D378+D379+D380+D381</f>
        <v>4960</v>
      </c>
      <c r="E376" s="14">
        <f t="shared" ref="E376" si="235">E377+E378+E379+E380+E381</f>
        <v>266122</v>
      </c>
      <c r="F376" s="14"/>
      <c r="G376" s="10"/>
    </row>
    <row r="377" spans="1:7" ht="15.6" hidden="1" outlineLevel="2" x14ac:dyDescent="0.6">
      <c r="A377" s="25" t="s">
        <v>89</v>
      </c>
      <c r="B377">
        <v>59</v>
      </c>
      <c r="C377">
        <v>41</v>
      </c>
      <c r="D377">
        <v>4329</v>
      </c>
      <c r="E377">
        <v>242637</v>
      </c>
      <c r="F377">
        <v>56.05</v>
      </c>
      <c r="G377" s="3"/>
    </row>
    <row r="378" spans="1:7" ht="15.6" hidden="1" outlineLevel="2" x14ac:dyDescent="0.6">
      <c r="A378" s="25" t="s">
        <v>91</v>
      </c>
      <c r="B378">
        <v>9</v>
      </c>
      <c r="C378">
        <v>6</v>
      </c>
      <c r="D378">
        <v>622</v>
      </c>
      <c r="E378">
        <v>23190</v>
      </c>
      <c r="F378">
        <v>37.28</v>
      </c>
      <c r="G378" s="3"/>
    </row>
    <row r="379" spans="1:7" ht="15.6" hidden="1" outlineLevel="2" x14ac:dyDescent="0.6">
      <c r="A379" s="25" t="s">
        <v>92</v>
      </c>
      <c r="B379">
        <v>1</v>
      </c>
      <c r="C379">
        <v>1</v>
      </c>
      <c r="D379">
        <v>9</v>
      </c>
      <c r="E379">
        <v>295</v>
      </c>
      <c r="F379">
        <v>32.78</v>
      </c>
      <c r="G379" s="3"/>
    </row>
    <row r="380" spans="1:7" ht="15.6" hidden="1" outlineLevel="2" x14ac:dyDescent="0.6">
      <c r="A380" s="25" t="s">
        <v>94</v>
      </c>
      <c r="B380" s="26">
        <v>0</v>
      </c>
      <c r="C380" s="26">
        <v>0</v>
      </c>
      <c r="D380" s="26">
        <v>0</v>
      </c>
      <c r="E380" s="26">
        <v>0</v>
      </c>
      <c r="F380" s="26">
        <v>0</v>
      </c>
      <c r="G380" s="3"/>
    </row>
    <row r="381" spans="1:7" ht="15.6" hidden="1" outlineLevel="2" x14ac:dyDescent="0.6">
      <c r="A381" s="25" t="s">
        <v>93</v>
      </c>
      <c r="B381" s="26">
        <v>0</v>
      </c>
      <c r="C381" s="26">
        <v>0</v>
      </c>
      <c r="D381" s="26">
        <v>0</v>
      </c>
      <c r="E381" s="26">
        <v>0</v>
      </c>
      <c r="F381" s="26">
        <v>0</v>
      </c>
      <c r="G381" s="3"/>
    </row>
    <row r="382" spans="1:7" s="22" customFormat="1" ht="15.6" outlineLevel="1" collapsed="1" x14ac:dyDescent="0.6">
      <c r="A382" s="21" t="s">
        <v>59</v>
      </c>
      <c r="B382" s="14">
        <f t="shared" ref="B382" si="236">B383+B384+B385+B386+B387</f>
        <v>29</v>
      </c>
      <c r="C382" s="14">
        <f t="shared" ref="C382" si="237">C383+C384+C385+C386+C387</f>
        <v>24</v>
      </c>
      <c r="D382" s="14">
        <f t="shared" ref="D382" si="238">D383+D384+D385+D386+D387</f>
        <v>1542</v>
      </c>
      <c r="E382" s="14">
        <f t="shared" ref="E382" si="239">E383+E384+E385+E386+E387</f>
        <v>85894</v>
      </c>
      <c r="F382" s="14"/>
      <c r="G382" s="10"/>
    </row>
    <row r="383" spans="1:7" ht="15.6" hidden="1" outlineLevel="2" x14ac:dyDescent="0.6">
      <c r="A383" s="25" t="s">
        <v>89</v>
      </c>
      <c r="B383">
        <v>23</v>
      </c>
      <c r="C383">
        <v>19</v>
      </c>
      <c r="D383">
        <v>1183</v>
      </c>
      <c r="E383">
        <v>71601</v>
      </c>
      <c r="F383">
        <v>60.52</v>
      </c>
      <c r="G383" s="3"/>
    </row>
    <row r="384" spans="1:7" ht="15.6" hidden="1" outlineLevel="2" x14ac:dyDescent="0.6">
      <c r="A384" s="25" t="s">
        <v>91</v>
      </c>
      <c r="B384">
        <v>4</v>
      </c>
      <c r="C384">
        <v>4</v>
      </c>
      <c r="D384">
        <v>341</v>
      </c>
      <c r="E384">
        <v>13714</v>
      </c>
      <c r="F384">
        <v>40.22</v>
      </c>
      <c r="G384" s="3"/>
    </row>
    <row r="385" spans="1:7" ht="15.6" hidden="1" outlineLevel="2" x14ac:dyDescent="0.6">
      <c r="A385" s="25" t="s">
        <v>92</v>
      </c>
      <c r="B385">
        <v>2</v>
      </c>
      <c r="C385">
        <v>1</v>
      </c>
      <c r="D385">
        <v>18</v>
      </c>
      <c r="E385">
        <v>579</v>
      </c>
      <c r="F385">
        <v>32.14</v>
      </c>
      <c r="G385" s="3"/>
    </row>
    <row r="386" spans="1:7" ht="15.6" hidden="1" outlineLevel="2" x14ac:dyDescent="0.6">
      <c r="A386" s="25" t="s">
        <v>94</v>
      </c>
      <c r="B386" s="26">
        <v>0</v>
      </c>
      <c r="C386" s="26">
        <v>0</v>
      </c>
      <c r="D386" s="26">
        <v>0</v>
      </c>
      <c r="E386" s="26">
        <v>0</v>
      </c>
      <c r="F386" s="26">
        <v>0</v>
      </c>
      <c r="G386" s="3"/>
    </row>
    <row r="387" spans="1:7" ht="15.6" hidden="1" outlineLevel="2" x14ac:dyDescent="0.6">
      <c r="A387" s="25" t="s">
        <v>93</v>
      </c>
      <c r="B387" s="26">
        <v>0</v>
      </c>
      <c r="C387" s="26">
        <v>0</v>
      </c>
      <c r="D387" s="26">
        <v>0</v>
      </c>
      <c r="E387" s="26">
        <v>0</v>
      </c>
      <c r="F387" s="26">
        <v>0</v>
      </c>
      <c r="G387" s="3"/>
    </row>
    <row r="388" spans="1:7" s="22" customFormat="1" ht="15.6" outlineLevel="1" collapsed="1" x14ac:dyDescent="0.6">
      <c r="A388" s="21" t="s">
        <v>60</v>
      </c>
      <c r="B388" s="14">
        <f t="shared" ref="B388" si="240">B389+B390+B391+B392+B393</f>
        <v>64</v>
      </c>
      <c r="C388" s="14">
        <f t="shared" ref="C388" si="241">C389+C390+C391+C392+C393</f>
        <v>53</v>
      </c>
      <c r="D388" s="14">
        <f t="shared" ref="D388" si="242">D389+D390+D391+D392+D393</f>
        <v>6143</v>
      </c>
      <c r="E388" s="14">
        <f t="shared" ref="E388" si="243">E389+E390+E391+E392+E393</f>
        <v>346238</v>
      </c>
      <c r="F388" s="14"/>
      <c r="G388" s="10"/>
    </row>
    <row r="389" spans="1:7" ht="15.6" hidden="1" outlineLevel="2" x14ac:dyDescent="0.6">
      <c r="A389" s="25" t="s">
        <v>89</v>
      </c>
      <c r="B389">
        <v>48</v>
      </c>
      <c r="C389">
        <v>35</v>
      </c>
      <c r="D389">
        <v>5329</v>
      </c>
      <c r="E389">
        <v>311575</v>
      </c>
      <c r="F389">
        <v>58.47</v>
      </c>
      <c r="G389" s="3"/>
    </row>
    <row r="390" spans="1:7" ht="15.6" hidden="1" outlineLevel="2" x14ac:dyDescent="0.6">
      <c r="A390" s="25" t="s">
        <v>91</v>
      </c>
      <c r="B390">
        <v>11</v>
      </c>
      <c r="C390">
        <v>12</v>
      </c>
      <c r="D390">
        <v>766</v>
      </c>
      <c r="E390">
        <v>29809</v>
      </c>
      <c r="F390">
        <v>38.909999999999997</v>
      </c>
      <c r="G390" s="3"/>
    </row>
    <row r="391" spans="1:7" ht="15.6" hidden="1" outlineLevel="2" x14ac:dyDescent="0.6">
      <c r="A391" s="25" t="s">
        <v>92</v>
      </c>
      <c r="B391">
        <v>5</v>
      </c>
      <c r="C391">
        <v>6</v>
      </c>
      <c r="D391">
        <v>48</v>
      </c>
      <c r="E391">
        <v>4854</v>
      </c>
      <c r="F391">
        <v>101.13</v>
      </c>
      <c r="G391" s="3"/>
    </row>
    <row r="392" spans="1:7" ht="15.6" hidden="1" outlineLevel="2" x14ac:dyDescent="0.6">
      <c r="A392" s="25" t="s">
        <v>94</v>
      </c>
      <c r="B392" s="26">
        <v>0</v>
      </c>
      <c r="C392" s="26">
        <v>0</v>
      </c>
      <c r="D392" s="26">
        <v>0</v>
      </c>
      <c r="E392" s="26">
        <v>0</v>
      </c>
      <c r="F392" s="26">
        <v>0</v>
      </c>
      <c r="G392" s="3"/>
    </row>
    <row r="393" spans="1:7" ht="15.6" hidden="1" outlineLevel="2" x14ac:dyDescent="0.6">
      <c r="A393" s="25" t="s">
        <v>93</v>
      </c>
      <c r="B393" s="26">
        <v>0</v>
      </c>
      <c r="C393" s="26">
        <v>0</v>
      </c>
      <c r="D393" s="26">
        <v>0</v>
      </c>
      <c r="E393" s="26">
        <v>0</v>
      </c>
      <c r="F393" s="26">
        <v>0</v>
      </c>
      <c r="G393" s="3"/>
    </row>
    <row r="394" spans="1:7" s="22" customFormat="1" ht="15.6" outlineLevel="1" collapsed="1" x14ac:dyDescent="0.6">
      <c r="A394" s="21" t="s">
        <v>61</v>
      </c>
      <c r="B394" s="14">
        <f t="shared" ref="B394" si="244">B395+B396+B397+B398+B399</f>
        <v>369</v>
      </c>
      <c r="C394" s="14">
        <f t="shared" ref="C394" si="245">C395+C396+C397+C398+C399</f>
        <v>274</v>
      </c>
      <c r="D394" s="14">
        <f t="shared" ref="D394" si="246">D395+D396+D397+D398+D399</f>
        <v>20890</v>
      </c>
      <c r="E394" s="14">
        <f t="shared" ref="E394" si="247">E395+E396+E397+E398+E399</f>
        <v>1183501</v>
      </c>
      <c r="F394" s="14"/>
      <c r="G394" s="10"/>
    </row>
    <row r="395" spans="1:7" ht="15.6" hidden="1" outlineLevel="2" x14ac:dyDescent="0.6">
      <c r="A395" s="25" t="s">
        <v>89</v>
      </c>
      <c r="B395">
        <v>293</v>
      </c>
      <c r="C395">
        <v>208</v>
      </c>
      <c r="D395">
        <v>16923</v>
      </c>
      <c r="E395">
        <v>1026492</v>
      </c>
      <c r="F395">
        <v>60.66</v>
      </c>
      <c r="G395" s="3"/>
    </row>
    <row r="396" spans="1:7" ht="15.6" hidden="1" outlineLevel="2" x14ac:dyDescent="0.6">
      <c r="A396" s="25" t="s">
        <v>91</v>
      </c>
      <c r="B396">
        <v>62</v>
      </c>
      <c r="C396">
        <v>49</v>
      </c>
      <c r="D396">
        <v>3826</v>
      </c>
      <c r="E396">
        <v>149839</v>
      </c>
      <c r="F396">
        <v>39.159999999999997</v>
      </c>
      <c r="G396" s="3"/>
    </row>
    <row r="397" spans="1:7" ht="15.6" hidden="1" outlineLevel="2" x14ac:dyDescent="0.6">
      <c r="A397" s="25" t="s">
        <v>92</v>
      </c>
      <c r="B397">
        <v>14</v>
      </c>
      <c r="C397">
        <v>17</v>
      </c>
      <c r="D397">
        <v>141</v>
      </c>
      <c r="E397">
        <v>7170</v>
      </c>
      <c r="F397">
        <v>50.85</v>
      </c>
      <c r="G397" s="3"/>
    </row>
    <row r="398" spans="1:7" ht="15.6" hidden="1" outlineLevel="2" x14ac:dyDescent="0.6">
      <c r="A398" s="25" t="s">
        <v>94</v>
      </c>
      <c r="B398" s="26">
        <v>0</v>
      </c>
      <c r="C398" s="26">
        <v>0</v>
      </c>
      <c r="D398" s="26">
        <v>0</v>
      </c>
      <c r="E398" s="26">
        <v>0</v>
      </c>
      <c r="F398" s="26">
        <v>0</v>
      </c>
      <c r="G398" s="3"/>
    </row>
    <row r="399" spans="1:7" ht="15.6" hidden="1" outlineLevel="2" x14ac:dyDescent="0.6">
      <c r="A399" s="25" t="s">
        <v>93</v>
      </c>
      <c r="B399" s="26">
        <v>0</v>
      </c>
      <c r="C399" s="26">
        <v>0</v>
      </c>
      <c r="D399" s="26">
        <v>0</v>
      </c>
      <c r="E399" s="26">
        <v>0</v>
      </c>
      <c r="F399" s="26">
        <v>0</v>
      </c>
      <c r="G399" s="3"/>
    </row>
    <row r="400" spans="1:7" s="22" customFormat="1" ht="15.6" outlineLevel="1" collapsed="1" x14ac:dyDescent="0.6">
      <c r="A400" s="21" t="s">
        <v>62</v>
      </c>
      <c r="B400" s="14">
        <f t="shared" ref="B400" si="248">B401+B402+B403+B404+B405</f>
        <v>0</v>
      </c>
      <c r="C400" s="14">
        <f t="shared" ref="C400" si="249">C401+C402+C403+C404+C405</f>
        <v>0</v>
      </c>
      <c r="D400" s="14">
        <f t="shared" ref="D400" si="250">D401+D402+D403+D404+D405</f>
        <v>0</v>
      </c>
      <c r="E400" s="14">
        <f t="shared" ref="E400" si="251">E401+E402+E403+E404+E405</f>
        <v>0</v>
      </c>
      <c r="F400" s="12"/>
      <c r="G400" s="23"/>
    </row>
    <row r="401" spans="1:7" ht="15.6" hidden="1" outlineLevel="2" x14ac:dyDescent="0.6">
      <c r="A401" s="25" t="s">
        <v>89</v>
      </c>
      <c r="B401">
        <v>0</v>
      </c>
      <c r="C401">
        <v>0</v>
      </c>
      <c r="D401">
        <v>0</v>
      </c>
      <c r="E401">
        <v>0</v>
      </c>
      <c r="F401">
        <v>0</v>
      </c>
      <c r="G401" s="3"/>
    </row>
    <row r="402" spans="1:7" ht="15.6" hidden="1" outlineLevel="2" x14ac:dyDescent="0.6">
      <c r="A402" s="25" t="s">
        <v>91</v>
      </c>
      <c r="B402">
        <v>0</v>
      </c>
      <c r="C402">
        <v>0</v>
      </c>
      <c r="D402">
        <v>0</v>
      </c>
      <c r="E402">
        <v>0</v>
      </c>
      <c r="F402">
        <v>0</v>
      </c>
      <c r="G402" s="3"/>
    </row>
    <row r="403" spans="1:7" ht="15.6" hidden="1" outlineLevel="2" x14ac:dyDescent="0.6">
      <c r="A403" s="25" t="s">
        <v>92</v>
      </c>
      <c r="B403">
        <v>0</v>
      </c>
      <c r="C403">
        <v>0</v>
      </c>
      <c r="D403">
        <v>0</v>
      </c>
      <c r="E403">
        <v>0</v>
      </c>
      <c r="F403">
        <v>0</v>
      </c>
      <c r="G403" s="3"/>
    </row>
    <row r="404" spans="1:7" ht="15.6" hidden="1" outlineLevel="2" x14ac:dyDescent="0.6">
      <c r="A404" s="25" t="s">
        <v>94</v>
      </c>
      <c r="B404" s="26">
        <v>0</v>
      </c>
      <c r="C404" s="26">
        <v>0</v>
      </c>
      <c r="D404" s="26">
        <v>0</v>
      </c>
      <c r="E404" s="26">
        <v>0</v>
      </c>
      <c r="F404" s="26">
        <v>0</v>
      </c>
      <c r="G404" s="3"/>
    </row>
    <row r="405" spans="1:7" ht="15.6" hidden="1" outlineLevel="2" x14ac:dyDescent="0.6">
      <c r="A405" s="25" t="s">
        <v>93</v>
      </c>
      <c r="B405" s="26">
        <v>0</v>
      </c>
      <c r="C405" s="26">
        <v>0</v>
      </c>
      <c r="D405" s="26">
        <v>0</v>
      </c>
      <c r="E405" s="26">
        <v>0</v>
      </c>
      <c r="F405" s="26">
        <v>0</v>
      </c>
      <c r="G405" s="3"/>
    </row>
    <row r="406" spans="1:7" s="22" customFormat="1" ht="15.6" outlineLevel="1" collapsed="1" x14ac:dyDescent="0.6">
      <c r="A406" s="21" t="s">
        <v>63</v>
      </c>
      <c r="B406" s="14">
        <f t="shared" ref="B406" si="252">B407+B408+B409+B410+B411</f>
        <v>65</v>
      </c>
      <c r="C406" s="14">
        <f t="shared" ref="C406" si="253">C407+C408+C409+C410+C411</f>
        <v>39</v>
      </c>
      <c r="D406" s="14">
        <f t="shared" ref="D406" si="254">D407+D408+D409+D410+D411</f>
        <v>3779</v>
      </c>
      <c r="E406" s="14">
        <f t="shared" ref="E406" si="255">E407+E408+E409+E410+E411</f>
        <v>187146</v>
      </c>
      <c r="F406" s="14"/>
      <c r="G406" s="10"/>
    </row>
    <row r="407" spans="1:7" ht="15.6" hidden="1" outlineLevel="2" x14ac:dyDescent="0.6">
      <c r="A407" s="25" t="s">
        <v>89</v>
      </c>
      <c r="B407">
        <v>54</v>
      </c>
      <c r="C407">
        <v>30</v>
      </c>
      <c r="D407">
        <v>3118</v>
      </c>
      <c r="E407">
        <v>164083</v>
      </c>
      <c r="F407">
        <v>52.62</v>
      </c>
      <c r="G407" s="3"/>
    </row>
    <row r="408" spans="1:7" ht="15.6" hidden="1" outlineLevel="2" x14ac:dyDescent="0.6">
      <c r="A408" s="25" t="s">
        <v>91</v>
      </c>
      <c r="B408">
        <v>9</v>
      </c>
      <c r="C408">
        <v>7</v>
      </c>
      <c r="D408">
        <v>631</v>
      </c>
      <c r="E408">
        <v>21982</v>
      </c>
      <c r="F408">
        <v>34.840000000000003</v>
      </c>
      <c r="G408" s="3"/>
    </row>
    <row r="409" spans="1:7" ht="15.6" hidden="1" outlineLevel="2" x14ac:dyDescent="0.6">
      <c r="A409" s="25" t="s">
        <v>92</v>
      </c>
      <c r="B409">
        <v>2</v>
      </c>
      <c r="C409">
        <v>2</v>
      </c>
      <c r="D409">
        <v>30</v>
      </c>
      <c r="E409">
        <v>1081</v>
      </c>
      <c r="F409">
        <v>36.04</v>
      </c>
      <c r="G409" s="3"/>
    </row>
    <row r="410" spans="1:7" ht="15.6" hidden="1" outlineLevel="2" x14ac:dyDescent="0.6">
      <c r="A410" s="25" t="s">
        <v>94</v>
      </c>
      <c r="B410" s="26">
        <v>0</v>
      </c>
      <c r="C410" s="26">
        <v>0</v>
      </c>
      <c r="D410" s="26">
        <v>0</v>
      </c>
      <c r="E410" s="26">
        <v>0</v>
      </c>
      <c r="F410" s="26">
        <v>0</v>
      </c>
      <c r="G410" s="3"/>
    </row>
    <row r="411" spans="1:7" ht="15.6" hidden="1" outlineLevel="2" x14ac:dyDescent="0.6">
      <c r="A411" s="25" t="s">
        <v>93</v>
      </c>
      <c r="B411" s="26">
        <v>0</v>
      </c>
      <c r="C411" s="26">
        <v>0</v>
      </c>
      <c r="D411" s="26">
        <v>0</v>
      </c>
      <c r="E411" s="26">
        <v>0</v>
      </c>
      <c r="F411" s="26">
        <v>0</v>
      </c>
      <c r="G411" s="3"/>
    </row>
    <row r="412" spans="1:7" s="22" customFormat="1" ht="15.3" customHeight="1" outlineLevel="1" collapsed="1" x14ac:dyDescent="0.6">
      <c r="A412" s="21" t="s">
        <v>64</v>
      </c>
      <c r="B412" s="14">
        <f t="shared" ref="B412" si="256">B413+B414+B415+B416+B417</f>
        <v>20</v>
      </c>
      <c r="C412" s="14">
        <f t="shared" ref="C412" si="257">C413+C414+C415+C416+C417</f>
        <v>13</v>
      </c>
      <c r="D412" s="14">
        <f t="shared" ref="D412" si="258">D413+D414+D415+D416+D417</f>
        <v>1143</v>
      </c>
      <c r="E412" s="14">
        <f t="shared" ref="E412" si="259">E413+E414+E415+E416+E417</f>
        <v>68961</v>
      </c>
      <c r="F412" s="14"/>
      <c r="G412" s="10"/>
    </row>
    <row r="413" spans="1:7" ht="15.6" hidden="1" outlineLevel="2" x14ac:dyDescent="0.6">
      <c r="A413" s="25" t="s">
        <v>89</v>
      </c>
      <c r="B413">
        <v>19</v>
      </c>
      <c r="C413">
        <v>13</v>
      </c>
      <c r="D413">
        <v>1118</v>
      </c>
      <c r="E413">
        <v>68473</v>
      </c>
      <c r="F413">
        <v>61.25</v>
      </c>
      <c r="G413" s="3"/>
    </row>
    <row r="414" spans="1:7" ht="15.6" hidden="1" outlineLevel="2" x14ac:dyDescent="0.6">
      <c r="A414" s="25" t="s">
        <v>91</v>
      </c>
      <c r="B414">
        <v>1</v>
      </c>
      <c r="C414">
        <v>0</v>
      </c>
      <c r="D414">
        <v>25</v>
      </c>
      <c r="E414">
        <v>488</v>
      </c>
      <c r="F414">
        <v>19.53</v>
      </c>
      <c r="G414" s="3"/>
    </row>
    <row r="415" spans="1:7" ht="15.6" hidden="1" outlineLevel="2" x14ac:dyDescent="0.6">
      <c r="A415" s="25" t="s">
        <v>92</v>
      </c>
      <c r="B415">
        <v>0</v>
      </c>
      <c r="C415">
        <v>0</v>
      </c>
      <c r="D415">
        <v>0</v>
      </c>
      <c r="E415">
        <v>0</v>
      </c>
      <c r="F415">
        <v>0</v>
      </c>
      <c r="G415" s="3"/>
    </row>
    <row r="416" spans="1:7" ht="15.6" hidden="1" outlineLevel="2" x14ac:dyDescent="0.6">
      <c r="A416" s="25" t="s">
        <v>94</v>
      </c>
      <c r="B416" s="26">
        <v>0</v>
      </c>
      <c r="C416" s="26">
        <v>0</v>
      </c>
      <c r="D416" s="26">
        <v>0</v>
      </c>
      <c r="E416" s="26">
        <v>0</v>
      </c>
      <c r="F416" s="26">
        <v>0</v>
      </c>
      <c r="G416" s="3"/>
    </row>
    <row r="417" spans="1:7" ht="15.6" hidden="1" outlineLevel="2" x14ac:dyDescent="0.6">
      <c r="A417" s="25" t="s">
        <v>93</v>
      </c>
      <c r="B417" s="26">
        <v>0</v>
      </c>
      <c r="C417" s="26">
        <v>0</v>
      </c>
      <c r="D417" s="26">
        <v>0</v>
      </c>
      <c r="E417" s="26">
        <v>0</v>
      </c>
      <c r="F417" s="26">
        <v>0</v>
      </c>
      <c r="G417" s="3"/>
    </row>
    <row r="418" spans="1:7" s="22" customFormat="1" ht="15.6" outlineLevel="1" collapsed="1" x14ac:dyDescent="0.6">
      <c r="A418" s="21" t="s">
        <v>65</v>
      </c>
      <c r="B418" s="14">
        <f t="shared" ref="B418" si="260">B419+B420+B421+B422+B423</f>
        <v>0</v>
      </c>
      <c r="C418" s="14">
        <f t="shared" ref="C418" si="261">C419+C420+C421+C422+C423</f>
        <v>0</v>
      </c>
      <c r="D418" s="14">
        <f t="shared" ref="D418" si="262">D419+D420+D421+D422+D423</f>
        <v>0</v>
      </c>
      <c r="E418" s="14">
        <f t="shared" ref="E418" si="263">E419+E420+E421+E422+E423</f>
        <v>0</v>
      </c>
      <c r="F418" s="12"/>
      <c r="G418" s="23"/>
    </row>
    <row r="419" spans="1:7" ht="15.6" hidden="1" outlineLevel="2" x14ac:dyDescent="0.6">
      <c r="A419" s="25" t="s">
        <v>89</v>
      </c>
      <c r="B419">
        <v>0</v>
      </c>
      <c r="C419">
        <v>0</v>
      </c>
      <c r="D419">
        <v>0</v>
      </c>
      <c r="E419">
        <v>0</v>
      </c>
      <c r="F419">
        <v>0</v>
      </c>
      <c r="G419" s="3"/>
    </row>
    <row r="420" spans="1:7" ht="15.6" hidden="1" outlineLevel="2" x14ac:dyDescent="0.6">
      <c r="A420" s="25" t="s">
        <v>91</v>
      </c>
      <c r="B420">
        <v>0</v>
      </c>
      <c r="C420">
        <v>0</v>
      </c>
      <c r="D420">
        <v>0</v>
      </c>
      <c r="E420">
        <v>0</v>
      </c>
      <c r="F420">
        <v>0</v>
      </c>
      <c r="G420" s="3"/>
    </row>
    <row r="421" spans="1:7" ht="15.6" hidden="1" outlineLevel="2" x14ac:dyDescent="0.6">
      <c r="A421" s="25" t="s">
        <v>92</v>
      </c>
      <c r="B421">
        <v>0</v>
      </c>
      <c r="C421">
        <v>0</v>
      </c>
      <c r="D421">
        <v>0</v>
      </c>
      <c r="E421">
        <v>0</v>
      </c>
      <c r="F421">
        <v>0</v>
      </c>
      <c r="G421" s="3"/>
    </row>
    <row r="422" spans="1:7" ht="15.6" hidden="1" outlineLevel="2" x14ac:dyDescent="0.6">
      <c r="A422" s="25" t="s">
        <v>94</v>
      </c>
      <c r="B422" s="26">
        <v>0</v>
      </c>
      <c r="C422" s="26">
        <v>0</v>
      </c>
      <c r="D422" s="26">
        <v>0</v>
      </c>
      <c r="E422" s="26">
        <v>0</v>
      </c>
      <c r="F422" s="26">
        <v>0</v>
      </c>
      <c r="G422" s="3"/>
    </row>
    <row r="423" spans="1:7" ht="15.6" hidden="1" outlineLevel="2" x14ac:dyDescent="0.6">
      <c r="A423" s="25" t="s">
        <v>93</v>
      </c>
      <c r="B423" s="26">
        <v>0</v>
      </c>
      <c r="C423" s="26">
        <v>0</v>
      </c>
      <c r="D423" s="26">
        <v>0</v>
      </c>
      <c r="E423" s="26">
        <v>0</v>
      </c>
      <c r="F423" s="26">
        <v>0</v>
      </c>
      <c r="G423" s="3"/>
    </row>
    <row r="424" spans="1:7" s="22" customFormat="1" ht="15.6" outlineLevel="1" collapsed="1" x14ac:dyDescent="0.6">
      <c r="A424" s="21" t="s">
        <v>66</v>
      </c>
      <c r="B424" s="14">
        <f t="shared" ref="B424" si="264">B425+B426+B427+B428+B429</f>
        <v>4</v>
      </c>
      <c r="C424" s="14">
        <f t="shared" ref="C424" si="265">C425+C426+C427+C428+C429</f>
        <v>2</v>
      </c>
      <c r="D424" s="14">
        <f t="shared" ref="D424" si="266">D425+D426+D427+D428+D429</f>
        <v>238</v>
      </c>
      <c r="E424" s="14">
        <f t="shared" ref="E424" si="267">E425+E426+E427+E428+E429</f>
        <v>12563</v>
      </c>
      <c r="F424" s="14"/>
      <c r="G424" s="10"/>
    </row>
    <row r="425" spans="1:7" ht="15.6" hidden="1" outlineLevel="2" x14ac:dyDescent="0.6">
      <c r="A425" s="25" t="s">
        <v>89</v>
      </c>
      <c r="B425">
        <v>3</v>
      </c>
      <c r="C425">
        <v>1</v>
      </c>
      <c r="D425">
        <v>159</v>
      </c>
      <c r="E425">
        <v>9059</v>
      </c>
      <c r="F425">
        <v>56.97</v>
      </c>
      <c r="G425" s="3"/>
    </row>
    <row r="426" spans="1:7" ht="15.6" hidden="1" outlineLevel="2" x14ac:dyDescent="0.6">
      <c r="A426" s="25" t="s">
        <v>91</v>
      </c>
      <c r="B426">
        <v>1</v>
      </c>
      <c r="C426">
        <v>1</v>
      </c>
      <c r="D426">
        <v>79</v>
      </c>
      <c r="E426">
        <v>3504</v>
      </c>
      <c r="F426">
        <v>44.36</v>
      </c>
      <c r="G426" s="3"/>
    </row>
    <row r="427" spans="1:7" ht="15.6" hidden="1" outlineLevel="2" x14ac:dyDescent="0.6">
      <c r="A427" s="25" t="s">
        <v>92</v>
      </c>
      <c r="B427">
        <v>0</v>
      </c>
      <c r="C427">
        <v>0</v>
      </c>
      <c r="D427">
        <v>0</v>
      </c>
      <c r="E427">
        <v>0</v>
      </c>
      <c r="F427">
        <v>0</v>
      </c>
      <c r="G427" s="3"/>
    </row>
    <row r="428" spans="1:7" ht="15.6" hidden="1" outlineLevel="2" x14ac:dyDescent="0.6">
      <c r="A428" s="25" t="s">
        <v>94</v>
      </c>
      <c r="B428" s="26">
        <v>0</v>
      </c>
      <c r="C428" s="26">
        <v>0</v>
      </c>
      <c r="D428" s="26">
        <v>0</v>
      </c>
      <c r="E428" s="26">
        <v>0</v>
      </c>
      <c r="F428" s="26">
        <v>0</v>
      </c>
      <c r="G428" s="3"/>
    </row>
    <row r="429" spans="1:7" ht="15.6" hidden="1" outlineLevel="2" x14ac:dyDescent="0.6">
      <c r="A429" s="25" t="s">
        <v>93</v>
      </c>
      <c r="B429" s="26">
        <v>0</v>
      </c>
      <c r="C429" s="26">
        <v>0</v>
      </c>
      <c r="D429" s="26">
        <v>0</v>
      </c>
      <c r="E429" s="26">
        <v>0</v>
      </c>
      <c r="F429" s="26">
        <v>0</v>
      </c>
      <c r="G429" s="3"/>
    </row>
    <row r="430" spans="1:7" s="22" customFormat="1" ht="15.6" outlineLevel="1" collapsed="1" x14ac:dyDescent="0.6">
      <c r="A430" s="21" t="s">
        <v>67</v>
      </c>
      <c r="B430" s="14">
        <f t="shared" ref="B430" si="268">B431+B432+B433+B434+B435</f>
        <v>1082</v>
      </c>
      <c r="C430" s="14">
        <f t="shared" ref="C430" si="269">C431+C432+C433+C434+C435</f>
        <v>825</v>
      </c>
      <c r="D430" s="14">
        <f t="shared" ref="D430" si="270">D431+D432+D433+D434+D435</f>
        <v>42463</v>
      </c>
      <c r="E430" s="14">
        <f t="shared" ref="E430" si="271">E431+E432+E433+E434+E435</f>
        <v>2584907</v>
      </c>
      <c r="F430" s="14"/>
      <c r="G430" s="10"/>
    </row>
    <row r="431" spans="1:7" ht="15.6" hidden="1" outlineLevel="2" x14ac:dyDescent="0.6">
      <c r="A431" s="25" t="s">
        <v>89</v>
      </c>
      <c r="B431">
        <v>926</v>
      </c>
      <c r="C431">
        <v>684</v>
      </c>
      <c r="D431">
        <v>36097</v>
      </c>
      <c r="E431">
        <v>2337203</v>
      </c>
      <c r="F431">
        <v>64.75</v>
      </c>
      <c r="G431" s="3"/>
    </row>
    <row r="432" spans="1:7" ht="15.6" hidden="1" outlineLevel="2" x14ac:dyDescent="0.6">
      <c r="A432" s="25" t="s">
        <v>91</v>
      </c>
      <c r="B432">
        <v>127</v>
      </c>
      <c r="C432">
        <v>112</v>
      </c>
      <c r="D432">
        <v>6102</v>
      </c>
      <c r="E432">
        <v>232312</v>
      </c>
      <c r="F432">
        <v>38.07</v>
      </c>
      <c r="G432" s="3"/>
    </row>
    <row r="433" spans="1:7" ht="15.6" hidden="1" outlineLevel="2" x14ac:dyDescent="0.6">
      <c r="A433" s="25" t="s">
        <v>92</v>
      </c>
      <c r="B433">
        <v>29</v>
      </c>
      <c r="C433">
        <v>29</v>
      </c>
      <c r="D433">
        <v>264</v>
      </c>
      <c r="E433">
        <v>15392</v>
      </c>
      <c r="F433">
        <v>58.3</v>
      </c>
      <c r="G433" s="3"/>
    </row>
    <row r="434" spans="1:7" ht="15.6" hidden="1" outlineLevel="2" x14ac:dyDescent="0.6">
      <c r="A434" s="25" t="s">
        <v>94</v>
      </c>
      <c r="B434" s="26">
        <v>0</v>
      </c>
      <c r="C434" s="26">
        <v>0</v>
      </c>
      <c r="D434" s="26">
        <v>0</v>
      </c>
      <c r="E434" s="26">
        <v>0</v>
      </c>
      <c r="F434" s="26">
        <v>0</v>
      </c>
      <c r="G434" s="3"/>
    </row>
    <row r="435" spans="1:7" ht="15.6" hidden="1" outlineLevel="2" x14ac:dyDescent="0.6">
      <c r="A435" s="25" t="s">
        <v>93</v>
      </c>
      <c r="B435" s="26">
        <v>0</v>
      </c>
      <c r="C435" s="26">
        <v>0</v>
      </c>
      <c r="D435" s="26">
        <v>0</v>
      </c>
      <c r="E435" s="26">
        <v>0</v>
      </c>
      <c r="F435" s="26">
        <v>0</v>
      </c>
      <c r="G435" s="3"/>
    </row>
    <row r="436" spans="1:7" s="22" customFormat="1" ht="15.6" outlineLevel="1" collapsed="1" x14ac:dyDescent="0.6">
      <c r="A436" s="21" t="s">
        <v>68</v>
      </c>
      <c r="B436" s="14">
        <f t="shared" ref="B436" si="272">B437+B438+B439+B440+B441</f>
        <v>44</v>
      </c>
      <c r="C436" s="14">
        <f t="shared" ref="C436" si="273">C437+C438+C439+C440+C441</f>
        <v>26</v>
      </c>
      <c r="D436" s="14">
        <f t="shared" ref="D436" si="274">D437+D438+D439+D440+D441</f>
        <v>2007</v>
      </c>
      <c r="E436" s="14">
        <f t="shared" ref="E436" si="275">E437+E438+E439+E440+E441</f>
        <v>127247</v>
      </c>
      <c r="F436" s="14"/>
      <c r="G436" s="10"/>
    </row>
    <row r="437" spans="1:7" ht="15.6" hidden="1" outlineLevel="2" x14ac:dyDescent="0.6">
      <c r="A437" s="25" t="s">
        <v>89</v>
      </c>
      <c r="B437">
        <v>37</v>
      </c>
      <c r="C437">
        <v>20</v>
      </c>
      <c r="D437">
        <v>1712</v>
      </c>
      <c r="E437">
        <v>116736</v>
      </c>
      <c r="F437">
        <v>68.19</v>
      </c>
      <c r="G437" s="3"/>
    </row>
    <row r="438" spans="1:7" ht="15.6" hidden="1" outlineLevel="2" x14ac:dyDescent="0.6">
      <c r="A438" s="25" t="s">
        <v>91</v>
      </c>
      <c r="B438">
        <v>4</v>
      </c>
      <c r="C438">
        <v>4</v>
      </c>
      <c r="D438">
        <v>278</v>
      </c>
      <c r="E438">
        <v>10099</v>
      </c>
      <c r="F438">
        <v>36.33</v>
      </c>
      <c r="G438" s="3"/>
    </row>
    <row r="439" spans="1:7" ht="15.6" hidden="1" outlineLevel="2" x14ac:dyDescent="0.6">
      <c r="A439" s="25" t="s">
        <v>92</v>
      </c>
      <c r="B439">
        <v>3</v>
      </c>
      <c r="C439">
        <v>2</v>
      </c>
      <c r="D439">
        <v>17</v>
      </c>
      <c r="E439">
        <v>412</v>
      </c>
      <c r="F439">
        <v>24.24</v>
      </c>
      <c r="G439" s="3"/>
    </row>
    <row r="440" spans="1:7" ht="15.6" hidden="1" outlineLevel="2" x14ac:dyDescent="0.6">
      <c r="A440" s="25" t="s">
        <v>94</v>
      </c>
      <c r="B440" s="26">
        <v>0</v>
      </c>
      <c r="C440" s="26">
        <v>0</v>
      </c>
      <c r="D440" s="26">
        <v>0</v>
      </c>
      <c r="E440" s="26">
        <v>0</v>
      </c>
      <c r="F440" s="26">
        <v>0</v>
      </c>
      <c r="G440" s="3"/>
    </row>
    <row r="441" spans="1:7" ht="15.6" hidden="1" outlineLevel="2" x14ac:dyDescent="0.6">
      <c r="A441" s="25" t="s">
        <v>93</v>
      </c>
      <c r="B441" s="26">
        <v>0</v>
      </c>
      <c r="C441" s="26">
        <v>0</v>
      </c>
      <c r="D441" s="26">
        <v>0</v>
      </c>
      <c r="E441" s="26">
        <v>0</v>
      </c>
      <c r="F441" s="26">
        <v>0</v>
      </c>
      <c r="G441" s="3"/>
    </row>
    <row r="442" spans="1:7" s="22" customFormat="1" ht="15.6" outlineLevel="1" collapsed="1" x14ac:dyDescent="0.6">
      <c r="A442" s="21" t="s">
        <v>69</v>
      </c>
      <c r="B442" s="14">
        <f t="shared" ref="B442" si="276">B443+B444+B445+B446+B447</f>
        <v>72</v>
      </c>
      <c r="C442" s="14">
        <f t="shared" ref="C442" si="277">C443+C444+C445+C446+C447</f>
        <v>50</v>
      </c>
      <c r="D442" s="14">
        <f t="shared" ref="D442" si="278">D443+D444+D445+D446+D447</f>
        <v>3169</v>
      </c>
      <c r="E442" s="14">
        <f t="shared" ref="E442" si="279">E443+E444+E445+E446+E447</f>
        <v>191556</v>
      </c>
      <c r="F442" s="14"/>
      <c r="G442" s="10"/>
    </row>
    <row r="443" spans="1:7" ht="15.6" hidden="1" outlineLevel="2" x14ac:dyDescent="0.6">
      <c r="A443" s="25" t="s">
        <v>89</v>
      </c>
      <c r="B443">
        <v>63</v>
      </c>
      <c r="C443">
        <v>41</v>
      </c>
      <c r="D443">
        <v>2959</v>
      </c>
      <c r="E443">
        <v>182613</v>
      </c>
      <c r="F443">
        <v>61.71</v>
      </c>
      <c r="G443" s="3"/>
    </row>
    <row r="444" spans="1:7" ht="15.6" hidden="1" outlineLevel="2" x14ac:dyDescent="0.6">
      <c r="A444" s="25" t="s">
        <v>91</v>
      </c>
      <c r="B444">
        <v>4</v>
      </c>
      <c r="C444">
        <v>4</v>
      </c>
      <c r="D444">
        <v>165</v>
      </c>
      <c r="E444">
        <v>6840</v>
      </c>
      <c r="F444">
        <v>41.46</v>
      </c>
      <c r="G444" s="3"/>
    </row>
    <row r="445" spans="1:7" ht="15.6" hidden="1" outlineLevel="2" x14ac:dyDescent="0.6">
      <c r="A445" s="25" t="s">
        <v>92</v>
      </c>
      <c r="B445">
        <v>5</v>
      </c>
      <c r="C445">
        <v>5</v>
      </c>
      <c r="D445">
        <v>45</v>
      </c>
      <c r="E445">
        <v>2103</v>
      </c>
      <c r="F445">
        <v>46.72</v>
      </c>
      <c r="G445" s="3"/>
    </row>
    <row r="446" spans="1:7" ht="15.6" hidden="1" outlineLevel="2" x14ac:dyDescent="0.6">
      <c r="A446" s="25" t="s">
        <v>94</v>
      </c>
      <c r="B446" s="26">
        <v>0</v>
      </c>
      <c r="C446" s="26">
        <v>0</v>
      </c>
      <c r="D446" s="26">
        <v>0</v>
      </c>
      <c r="E446" s="26">
        <v>0</v>
      </c>
      <c r="F446" s="26">
        <v>0</v>
      </c>
      <c r="G446" s="3"/>
    </row>
    <row r="447" spans="1:7" ht="15.6" hidden="1" outlineLevel="2" x14ac:dyDescent="0.6">
      <c r="A447" s="25" t="s">
        <v>93</v>
      </c>
      <c r="B447" s="26">
        <v>0</v>
      </c>
      <c r="C447" s="26">
        <v>0</v>
      </c>
      <c r="D447" s="26">
        <v>0</v>
      </c>
      <c r="E447" s="26">
        <v>0</v>
      </c>
      <c r="F447" s="26">
        <v>0</v>
      </c>
      <c r="G447" s="3"/>
    </row>
    <row r="448" spans="1:7" s="22" customFormat="1" ht="15.6" outlineLevel="1" collapsed="1" x14ac:dyDescent="0.6">
      <c r="A448" s="21" t="s">
        <v>70</v>
      </c>
      <c r="B448" s="14">
        <f t="shared" ref="B448" si="280">B449+B450+B451+B452+B453</f>
        <v>236</v>
      </c>
      <c r="C448" s="14">
        <f t="shared" ref="C448" si="281">C449+C450+C451+C452+C453</f>
        <v>158</v>
      </c>
      <c r="D448" s="14">
        <f t="shared" ref="D448" si="282">D449+D450+D451+D452+D453</f>
        <v>16056</v>
      </c>
      <c r="E448" s="14">
        <f t="shared" ref="E448" si="283">E449+E450+E451+E452+E453</f>
        <v>987831</v>
      </c>
      <c r="F448" s="14"/>
      <c r="G448" s="10"/>
    </row>
    <row r="449" spans="1:7" ht="15.6" hidden="1" outlineLevel="2" x14ac:dyDescent="0.6">
      <c r="A449" s="25" t="s">
        <v>89</v>
      </c>
      <c r="B449">
        <v>201</v>
      </c>
      <c r="C449">
        <v>126</v>
      </c>
      <c r="D449">
        <v>14214</v>
      </c>
      <c r="E449">
        <v>912074</v>
      </c>
      <c r="F449">
        <v>64.17</v>
      </c>
      <c r="G449" s="3"/>
    </row>
    <row r="450" spans="1:7" ht="15.6" hidden="1" outlineLevel="2" x14ac:dyDescent="0.6">
      <c r="A450" s="25" t="s">
        <v>91</v>
      </c>
      <c r="B450">
        <v>29</v>
      </c>
      <c r="C450">
        <v>26</v>
      </c>
      <c r="D450">
        <v>1788</v>
      </c>
      <c r="E450">
        <v>72206</v>
      </c>
      <c r="F450">
        <v>40.380000000000003</v>
      </c>
      <c r="G450" s="3"/>
    </row>
    <row r="451" spans="1:7" ht="15.6" hidden="1" outlineLevel="2" x14ac:dyDescent="0.6">
      <c r="A451" s="25" t="s">
        <v>92</v>
      </c>
      <c r="B451">
        <v>6</v>
      </c>
      <c r="C451">
        <v>6</v>
      </c>
      <c r="D451">
        <v>54</v>
      </c>
      <c r="E451">
        <v>3551</v>
      </c>
      <c r="F451">
        <v>65.75</v>
      </c>
      <c r="G451" s="3"/>
    </row>
    <row r="452" spans="1:7" ht="15.6" hidden="1" outlineLevel="2" x14ac:dyDescent="0.6">
      <c r="A452" s="25" t="s">
        <v>94</v>
      </c>
      <c r="B452" s="26">
        <v>0</v>
      </c>
      <c r="C452" s="26">
        <v>0</v>
      </c>
      <c r="D452" s="26">
        <v>0</v>
      </c>
      <c r="E452" s="26">
        <v>0</v>
      </c>
      <c r="F452" s="26">
        <v>0</v>
      </c>
      <c r="G452" s="3"/>
    </row>
    <row r="453" spans="1:7" ht="15.6" hidden="1" outlineLevel="2" x14ac:dyDescent="0.6">
      <c r="A453" s="25" t="s">
        <v>93</v>
      </c>
      <c r="B453" s="26">
        <v>0</v>
      </c>
      <c r="C453" s="26">
        <v>0</v>
      </c>
      <c r="D453" s="26">
        <v>0</v>
      </c>
      <c r="E453" s="26">
        <v>0</v>
      </c>
      <c r="F453" s="26">
        <v>0</v>
      </c>
      <c r="G453" s="3"/>
    </row>
    <row r="454" spans="1:7" s="22" customFormat="1" ht="15.6" outlineLevel="1" collapsed="1" x14ac:dyDescent="0.6">
      <c r="A454" s="21" t="s">
        <v>71</v>
      </c>
      <c r="B454" s="14">
        <f t="shared" ref="B454" si="284">B455+B456+B457+B458+B459</f>
        <v>1</v>
      </c>
      <c r="C454" s="14">
        <f t="shared" ref="C454" si="285">C455+C456+C457+C458+C459</f>
        <v>1</v>
      </c>
      <c r="D454" s="14">
        <f t="shared" ref="D454" si="286">D455+D456+D457+D458+D459</f>
        <v>10</v>
      </c>
      <c r="E454" s="14">
        <f t="shared" ref="E454" si="287">E455+E456+E457+E458+E459</f>
        <v>804</v>
      </c>
      <c r="F454" s="14"/>
      <c r="G454" s="23"/>
    </row>
    <row r="455" spans="1:7" ht="15.6" hidden="1" outlineLevel="2" x14ac:dyDescent="0.6">
      <c r="A455" s="25" t="s">
        <v>89</v>
      </c>
      <c r="B455">
        <v>1</v>
      </c>
      <c r="C455">
        <v>1</v>
      </c>
      <c r="D455">
        <v>10</v>
      </c>
      <c r="E455">
        <v>804</v>
      </c>
      <c r="F455">
        <v>80.37</v>
      </c>
      <c r="G455" s="3"/>
    </row>
    <row r="456" spans="1:7" ht="15.6" hidden="1" outlineLevel="2" x14ac:dyDescent="0.6">
      <c r="A456" s="25" t="s">
        <v>91</v>
      </c>
      <c r="B456">
        <v>0</v>
      </c>
      <c r="C456">
        <v>0</v>
      </c>
      <c r="D456">
        <v>0</v>
      </c>
      <c r="E456">
        <v>0</v>
      </c>
      <c r="F456">
        <v>0</v>
      </c>
      <c r="G456" s="3"/>
    </row>
    <row r="457" spans="1:7" ht="15.6" hidden="1" outlineLevel="2" x14ac:dyDescent="0.6">
      <c r="A457" s="25" t="s">
        <v>92</v>
      </c>
      <c r="B457">
        <v>0</v>
      </c>
      <c r="C457">
        <v>0</v>
      </c>
      <c r="D457">
        <v>0</v>
      </c>
      <c r="E457">
        <v>0</v>
      </c>
      <c r="F457">
        <v>0</v>
      </c>
      <c r="G457" s="3"/>
    </row>
    <row r="458" spans="1:7" ht="15.6" hidden="1" outlineLevel="2" x14ac:dyDescent="0.6">
      <c r="A458" s="25" t="s">
        <v>94</v>
      </c>
      <c r="B458" s="26">
        <v>0</v>
      </c>
      <c r="C458" s="26">
        <v>0</v>
      </c>
      <c r="D458" s="26">
        <v>0</v>
      </c>
      <c r="E458" s="26">
        <v>0</v>
      </c>
      <c r="F458" s="26">
        <v>0</v>
      </c>
      <c r="G458" s="3"/>
    </row>
    <row r="459" spans="1:7" ht="15.6" hidden="1" outlineLevel="2" x14ac:dyDescent="0.6">
      <c r="A459" s="25" t="s">
        <v>93</v>
      </c>
      <c r="B459" s="26">
        <v>0</v>
      </c>
      <c r="C459" s="26">
        <v>0</v>
      </c>
      <c r="D459" s="26">
        <v>0</v>
      </c>
      <c r="E459" s="26">
        <v>0</v>
      </c>
      <c r="F459" s="26">
        <v>0</v>
      </c>
      <c r="G459" s="3"/>
    </row>
    <row r="460" spans="1:7" s="22" customFormat="1" ht="15.6" outlineLevel="1" collapsed="1" x14ac:dyDescent="0.6">
      <c r="A460" s="21" t="s">
        <v>72</v>
      </c>
      <c r="B460" s="14">
        <f t="shared" ref="B460" si="288">B461+B462+B463+B464+B465</f>
        <v>238</v>
      </c>
      <c r="C460" s="14">
        <f t="shared" ref="C460" si="289">C461+C462+C463+C464+C465</f>
        <v>129</v>
      </c>
      <c r="D460" s="14">
        <f t="shared" ref="D460" si="290">D461+D462+D463+D464+D465</f>
        <v>19366</v>
      </c>
      <c r="E460" s="14">
        <f t="shared" ref="E460" si="291">E461+E462+E463+E464+E465</f>
        <v>1010017</v>
      </c>
      <c r="F460" s="14"/>
      <c r="G460" s="10"/>
    </row>
    <row r="461" spans="1:7" ht="15.6" hidden="1" outlineLevel="2" x14ac:dyDescent="0.6">
      <c r="A461" s="25" t="s">
        <v>89</v>
      </c>
      <c r="B461">
        <v>213</v>
      </c>
      <c r="C461">
        <v>112</v>
      </c>
      <c r="D461">
        <v>18162</v>
      </c>
      <c r="E461">
        <v>976684</v>
      </c>
      <c r="F461">
        <v>53.78</v>
      </c>
      <c r="G461" s="3"/>
    </row>
    <row r="462" spans="1:7" ht="15.6" hidden="1" outlineLevel="2" x14ac:dyDescent="0.6">
      <c r="A462" s="25" t="s">
        <v>91</v>
      </c>
      <c r="B462">
        <v>24</v>
      </c>
      <c r="C462">
        <v>16</v>
      </c>
      <c r="D462">
        <v>1195</v>
      </c>
      <c r="E462">
        <v>33105</v>
      </c>
      <c r="F462">
        <v>27.7</v>
      </c>
      <c r="G462" s="3"/>
    </row>
    <row r="463" spans="1:7" ht="15.6" hidden="1" outlineLevel="2" x14ac:dyDescent="0.6">
      <c r="A463" s="25" t="s">
        <v>92</v>
      </c>
      <c r="B463">
        <v>1</v>
      </c>
      <c r="C463">
        <v>1</v>
      </c>
      <c r="D463">
        <v>9</v>
      </c>
      <c r="E463">
        <v>228</v>
      </c>
      <c r="F463">
        <v>25.29</v>
      </c>
      <c r="G463" s="3"/>
    </row>
    <row r="464" spans="1:7" ht="15.6" hidden="1" outlineLevel="2" x14ac:dyDescent="0.6">
      <c r="A464" s="25" t="s">
        <v>94</v>
      </c>
      <c r="B464" s="26">
        <v>0</v>
      </c>
      <c r="C464" s="26">
        <v>0</v>
      </c>
      <c r="D464" s="26">
        <v>0</v>
      </c>
      <c r="E464" s="26">
        <v>0</v>
      </c>
      <c r="F464" s="26">
        <v>0</v>
      </c>
      <c r="G464" s="3"/>
    </row>
    <row r="465" spans="1:7" ht="15.6" hidden="1" outlineLevel="2" x14ac:dyDescent="0.6">
      <c r="A465" s="25" t="s">
        <v>93</v>
      </c>
      <c r="B465" s="26">
        <v>0</v>
      </c>
      <c r="C465" s="26">
        <v>0</v>
      </c>
      <c r="D465" s="26">
        <v>0</v>
      </c>
      <c r="E465" s="26">
        <v>0</v>
      </c>
      <c r="F465" s="26">
        <v>0</v>
      </c>
      <c r="G465" s="3"/>
    </row>
    <row r="466" spans="1:7" s="22" customFormat="1" ht="15.6" outlineLevel="1" collapsed="1" x14ac:dyDescent="0.6">
      <c r="A466" s="21" t="s">
        <v>73</v>
      </c>
      <c r="B466" s="14">
        <f t="shared" ref="B466" si="292">B467+B468+B469+B470+B471</f>
        <v>2</v>
      </c>
      <c r="C466" s="14">
        <f t="shared" ref="C466" si="293">C467+C468+C469+C470+C471</f>
        <v>1</v>
      </c>
      <c r="D466" s="14">
        <f t="shared" ref="D466" si="294">D467+D468+D469+D470+D471</f>
        <v>135</v>
      </c>
      <c r="E466" s="14">
        <f t="shared" ref="E466" si="295">E467+E468+E469+E470+E471</f>
        <v>10592</v>
      </c>
      <c r="F466" s="14"/>
      <c r="G466" s="23"/>
    </row>
    <row r="467" spans="1:7" ht="15.6" hidden="1" outlineLevel="2" x14ac:dyDescent="0.6">
      <c r="A467" s="25" t="s">
        <v>89</v>
      </c>
      <c r="B467">
        <v>2</v>
      </c>
      <c r="C467">
        <v>1</v>
      </c>
      <c r="D467">
        <v>135</v>
      </c>
      <c r="E467">
        <v>10592</v>
      </c>
      <c r="F467">
        <v>78.459999999999994</v>
      </c>
      <c r="G467" s="3"/>
    </row>
    <row r="468" spans="1:7" ht="15.6" hidden="1" outlineLevel="2" x14ac:dyDescent="0.6">
      <c r="A468" s="25" t="s">
        <v>91</v>
      </c>
      <c r="B468">
        <v>0</v>
      </c>
      <c r="C468">
        <v>0</v>
      </c>
      <c r="D468">
        <v>0</v>
      </c>
      <c r="E468">
        <v>0</v>
      </c>
      <c r="F468">
        <v>0</v>
      </c>
      <c r="G468" s="3"/>
    </row>
    <row r="469" spans="1:7" ht="15.6" hidden="1" outlineLevel="2" x14ac:dyDescent="0.6">
      <c r="A469" s="25" t="s">
        <v>92</v>
      </c>
      <c r="B469">
        <v>0</v>
      </c>
      <c r="C469">
        <v>0</v>
      </c>
      <c r="D469">
        <v>0</v>
      </c>
      <c r="E469">
        <v>0</v>
      </c>
      <c r="F469">
        <v>0</v>
      </c>
      <c r="G469" s="3"/>
    </row>
    <row r="470" spans="1:7" ht="15.6" hidden="1" outlineLevel="2" x14ac:dyDescent="0.6">
      <c r="A470" s="25" t="s">
        <v>94</v>
      </c>
      <c r="B470">
        <v>0</v>
      </c>
      <c r="C470">
        <v>0</v>
      </c>
      <c r="D470">
        <v>0</v>
      </c>
      <c r="E470">
        <v>0</v>
      </c>
      <c r="F470">
        <v>0</v>
      </c>
      <c r="G470" s="3"/>
    </row>
    <row r="471" spans="1:7" ht="15.6" hidden="1" outlineLevel="2" x14ac:dyDescent="0.6">
      <c r="A471" s="25" t="s">
        <v>93</v>
      </c>
      <c r="B471">
        <v>0</v>
      </c>
      <c r="C471">
        <v>0</v>
      </c>
      <c r="D471">
        <v>0</v>
      </c>
      <c r="E471">
        <v>0</v>
      </c>
      <c r="F471">
        <v>0</v>
      </c>
      <c r="G471" s="3"/>
    </row>
    <row r="472" spans="1:7" s="22" customFormat="1" ht="15.6" outlineLevel="1" collapsed="1" x14ac:dyDescent="0.6">
      <c r="A472" s="21" t="s">
        <v>74</v>
      </c>
      <c r="B472" s="14">
        <f t="shared" ref="B472" si="296">B473+B474+B475+B476+B477</f>
        <v>1</v>
      </c>
      <c r="C472" s="14">
        <f t="shared" ref="C472" si="297">C473+C474+C475+C476+C477</f>
        <v>1</v>
      </c>
      <c r="D472" s="14">
        <f t="shared" ref="D472" si="298">D473+D474+D475+D476+D477</f>
        <v>20</v>
      </c>
      <c r="E472" s="14">
        <f t="shared" ref="E472" si="299">E473+E474+E475+E476+E477</f>
        <v>1458</v>
      </c>
      <c r="F472" s="14"/>
      <c r="G472" s="10"/>
    </row>
    <row r="473" spans="1:7" ht="15.6" hidden="1" outlineLevel="2" x14ac:dyDescent="0.6">
      <c r="A473" s="25" t="s">
        <v>89</v>
      </c>
      <c r="B473">
        <v>1</v>
      </c>
      <c r="C473">
        <v>1</v>
      </c>
      <c r="D473">
        <v>20</v>
      </c>
      <c r="E473">
        <v>1458</v>
      </c>
      <c r="F473">
        <v>72.92</v>
      </c>
      <c r="G473" s="3"/>
    </row>
    <row r="474" spans="1:7" ht="15.6" hidden="1" outlineLevel="2" x14ac:dyDescent="0.6">
      <c r="A474" s="25" t="s">
        <v>91</v>
      </c>
      <c r="B474">
        <v>0</v>
      </c>
      <c r="C474">
        <v>0</v>
      </c>
      <c r="D474">
        <v>0</v>
      </c>
      <c r="E474">
        <v>0</v>
      </c>
      <c r="F474">
        <v>0</v>
      </c>
      <c r="G474" s="3"/>
    </row>
    <row r="475" spans="1:7" ht="15.6" hidden="1" outlineLevel="2" x14ac:dyDescent="0.6">
      <c r="A475" s="25" t="s">
        <v>92</v>
      </c>
      <c r="B475">
        <v>0</v>
      </c>
      <c r="C475">
        <v>0</v>
      </c>
      <c r="D475">
        <v>0</v>
      </c>
      <c r="E475">
        <v>0</v>
      </c>
      <c r="F475">
        <v>0</v>
      </c>
      <c r="G475" s="3"/>
    </row>
    <row r="476" spans="1:7" ht="15.6" hidden="1" outlineLevel="2" x14ac:dyDescent="0.6">
      <c r="A476" s="25" t="s">
        <v>94</v>
      </c>
      <c r="B476" s="26">
        <v>0</v>
      </c>
      <c r="C476" s="26">
        <v>0</v>
      </c>
      <c r="D476" s="26">
        <v>0</v>
      </c>
      <c r="E476" s="26">
        <v>0</v>
      </c>
      <c r="F476" s="26">
        <v>0</v>
      </c>
      <c r="G476" s="3"/>
    </row>
    <row r="477" spans="1:7" ht="15.6" hidden="1" outlineLevel="2" x14ac:dyDescent="0.6">
      <c r="A477" s="25" t="s">
        <v>93</v>
      </c>
      <c r="B477" s="26">
        <v>0</v>
      </c>
      <c r="C477" s="26">
        <v>0</v>
      </c>
      <c r="D477" s="26">
        <v>0</v>
      </c>
      <c r="E477" s="26">
        <v>0</v>
      </c>
      <c r="F477" s="26">
        <v>0</v>
      </c>
      <c r="G477" s="3"/>
    </row>
    <row r="478" spans="1:7" s="22" customFormat="1" ht="15.6" outlineLevel="1" collapsed="1" x14ac:dyDescent="0.6">
      <c r="A478" s="21" t="s">
        <v>75</v>
      </c>
      <c r="B478" s="14">
        <f t="shared" ref="B478" si="300">B479+B480+B481+B482+B483</f>
        <v>26</v>
      </c>
      <c r="C478" s="14">
        <f t="shared" ref="C478" si="301">C479+C480+C481+C482+C483</f>
        <v>22</v>
      </c>
      <c r="D478" s="14">
        <f t="shared" ref="D478" si="302">D479+D480+D481+D482+D483</f>
        <v>988</v>
      </c>
      <c r="E478" s="14">
        <f t="shared" ref="E478" si="303">E479+E480+E481+E482+E483</f>
        <v>57924</v>
      </c>
      <c r="F478" s="14"/>
      <c r="G478" s="10"/>
    </row>
    <row r="479" spans="1:7" ht="15.6" hidden="1" outlineLevel="2" x14ac:dyDescent="0.6">
      <c r="A479" s="25" t="s">
        <v>89</v>
      </c>
      <c r="B479">
        <v>22</v>
      </c>
      <c r="C479">
        <v>17</v>
      </c>
      <c r="D479">
        <v>679</v>
      </c>
      <c r="E479">
        <v>45590</v>
      </c>
      <c r="F479">
        <v>67.14</v>
      </c>
      <c r="G479" s="3"/>
    </row>
    <row r="480" spans="1:7" ht="15.6" hidden="1" outlineLevel="2" x14ac:dyDescent="0.6">
      <c r="A480" s="25" t="s">
        <v>91</v>
      </c>
      <c r="B480">
        <v>3</v>
      </c>
      <c r="C480">
        <v>4</v>
      </c>
      <c r="D480">
        <v>300</v>
      </c>
      <c r="E480">
        <v>11556</v>
      </c>
      <c r="F480">
        <v>38.520000000000003</v>
      </c>
      <c r="G480" s="3"/>
    </row>
    <row r="481" spans="1:7" ht="15.6" hidden="1" outlineLevel="2" x14ac:dyDescent="0.6">
      <c r="A481" s="25" t="s">
        <v>92</v>
      </c>
      <c r="B481">
        <v>1</v>
      </c>
      <c r="C481">
        <v>1</v>
      </c>
      <c r="D481">
        <v>9</v>
      </c>
      <c r="E481">
        <v>778</v>
      </c>
      <c r="F481">
        <v>86.41</v>
      </c>
      <c r="G481" s="3"/>
    </row>
    <row r="482" spans="1:7" ht="15.6" hidden="1" outlineLevel="2" x14ac:dyDescent="0.6">
      <c r="A482" s="25" t="s">
        <v>94</v>
      </c>
      <c r="B482" s="26">
        <v>0</v>
      </c>
      <c r="C482" s="26">
        <v>0</v>
      </c>
      <c r="D482" s="26">
        <v>0</v>
      </c>
      <c r="E482" s="26">
        <v>0</v>
      </c>
      <c r="F482" s="26">
        <v>0</v>
      </c>
      <c r="G482" s="3"/>
    </row>
    <row r="483" spans="1:7" ht="15.6" hidden="1" outlineLevel="2" x14ac:dyDescent="0.6">
      <c r="A483" s="25" t="s">
        <v>93</v>
      </c>
      <c r="B483" s="26">
        <v>0</v>
      </c>
      <c r="C483" s="26">
        <v>0</v>
      </c>
      <c r="D483" s="26">
        <v>0</v>
      </c>
      <c r="E483" s="26">
        <v>0</v>
      </c>
      <c r="F483" s="26">
        <v>0</v>
      </c>
      <c r="G483" s="3"/>
    </row>
    <row r="484" spans="1:7" s="22" customFormat="1" ht="15.6" outlineLevel="1" collapsed="1" x14ac:dyDescent="0.6">
      <c r="A484" s="21" t="s">
        <v>76</v>
      </c>
      <c r="B484" s="14">
        <f t="shared" ref="B484" si="304">B485+B486+B487+B488+B489</f>
        <v>158</v>
      </c>
      <c r="C484" s="14">
        <f t="shared" ref="C484" si="305">C485+C486+C487+C488+C489</f>
        <v>133</v>
      </c>
      <c r="D484" s="14">
        <f t="shared" ref="D484" si="306">D485+D486+D487+D488+D489</f>
        <v>8483</v>
      </c>
      <c r="E484" s="14">
        <f t="shared" ref="E484" si="307">E485+E486+E487+E488+E489</f>
        <v>514147</v>
      </c>
      <c r="F484" s="14"/>
      <c r="G484" s="10"/>
    </row>
    <row r="485" spans="1:7" ht="15.6" hidden="1" outlineLevel="2" x14ac:dyDescent="0.6">
      <c r="A485" s="25" t="s">
        <v>89</v>
      </c>
      <c r="B485">
        <v>136</v>
      </c>
      <c r="C485">
        <v>112</v>
      </c>
      <c r="D485">
        <v>7629</v>
      </c>
      <c r="E485">
        <v>484504</v>
      </c>
      <c r="F485">
        <v>63.51</v>
      </c>
      <c r="G485" s="3"/>
    </row>
    <row r="486" spans="1:7" ht="15.6" hidden="1" outlineLevel="2" x14ac:dyDescent="0.6">
      <c r="A486" s="25" t="s">
        <v>91</v>
      </c>
      <c r="B486">
        <v>17</v>
      </c>
      <c r="C486">
        <v>16</v>
      </c>
      <c r="D486">
        <v>798</v>
      </c>
      <c r="E486">
        <v>27537</v>
      </c>
      <c r="F486">
        <v>34.51</v>
      </c>
      <c r="G486" s="3"/>
    </row>
    <row r="487" spans="1:7" ht="15.6" hidden="1" outlineLevel="2" x14ac:dyDescent="0.6">
      <c r="A487" s="25" t="s">
        <v>92</v>
      </c>
      <c r="B487">
        <v>5</v>
      </c>
      <c r="C487">
        <v>5</v>
      </c>
      <c r="D487">
        <v>56</v>
      </c>
      <c r="E487">
        <v>2106</v>
      </c>
      <c r="F487">
        <v>37.6</v>
      </c>
      <c r="G487" s="3"/>
    </row>
    <row r="488" spans="1:7" ht="15.6" hidden="1" outlineLevel="2" x14ac:dyDescent="0.6">
      <c r="A488" s="25" t="s">
        <v>94</v>
      </c>
      <c r="B488" s="26">
        <v>0</v>
      </c>
      <c r="C488" s="26">
        <v>0</v>
      </c>
      <c r="D488" s="26">
        <v>0</v>
      </c>
      <c r="E488" s="26">
        <v>0</v>
      </c>
      <c r="F488" s="26">
        <v>0</v>
      </c>
      <c r="G488" s="3"/>
    </row>
    <row r="489" spans="1:7" ht="15.6" hidden="1" outlineLevel="2" x14ac:dyDescent="0.6">
      <c r="A489" s="25" t="s">
        <v>93</v>
      </c>
      <c r="B489" s="26">
        <v>0</v>
      </c>
      <c r="C489" s="26">
        <v>0</v>
      </c>
      <c r="D489" s="26">
        <v>0</v>
      </c>
      <c r="E489" s="26">
        <v>0</v>
      </c>
      <c r="F489" s="26">
        <v>0</v>
      </c>
      <c r="G489" s="3"/>
    </row>
    <row r="490" spans="1:7" s="22" customFormat="1" ht="15.6" outlineLevel="1" collapsed="1" x14ac:dyDescent="0.6">
      <c r="A490" s="21" t="s">
        <v>77</v>
      </c>
      <c r="B490" s="14">
        <f t="shared" ref="B490" si="308">B491+B492+B493+B494+B495</f>
        <v>86</v>
      </c>
      <c r="C490" s="14">
        <f t="shared" ref="C490" si="309">C491+C492+C493+C494+C495</f>
        <v>65</v>
      </c>
      <c r="D490" s="14">
        <f t="shared" ref="D490" si="310">D491+D492+D493+D494+D495</f>
        <v>2875</v>
      </c>
      <c r="E490" s="14">
        <f t="shared" ref="E490" si="311">E491+E492+E493+E494+E495</f>
        <v>170659</v>
      </c>
      <c r="F490" s="14"/>
      <c r="G490" s="10"/>
    </row>
    <row r="491" spans="1:7" ht="15.6" hidden="1" outlineLevel="2" x14ac:dyDescent="0.6">
      <c r="A491" s="25" t="s">
        <v>89</v>
      </c>
      <c r="B491">
        <v>77</v>
      </c>
      <c r="C491">
        <v>60</v>
      </c>
      <c r="D491">
        <v>2410</v>
      </c>
      <c r="E491">
        <v>151721</v>
      </c>
      <c r="F491">
        <v>62.95</v>
      </c>
      <c r="G491" s="3"/>
    </row>
    <row r="492" spans="1:7" ht="15.6" hidden="1" outlineLevel="2" x14ac:dyDescent="0.6">
      <c r="A492" s="25" t="s">
        <v>91</v>
      </c>
      <c r="B492">
        <v>6</v>
      </c>
      <c r="C492">
        <v>3</v>
      </c>
      <c r="D492">
        <v>442</v>
      </c>
      <c r="E492">
        <v>17696</v>
      </c>
      <c r="F492">
        <v>40.04</v>
      </c>
      <c r="G492" s="3"/>
    </row>
    <row r="493" spans="1:7" ht="15.6" hidden="1" outlineLevel="2" x14ac:dyDescent="0.6">
      <c r="A493" s="25" t="s">
        <v>92</v>
      </c>
      <c r="B493">
        <v>3</v>
      </c>
      <c r="C493">
        <v>2</v>
      </c>
      <c r="D493">
        <v>23</v>
      </c>
      <c r="E493">
        <v>1242</v>
      </c>
      <c r="F493">
        <v>54</v>
      </c>
      <c r="G493" s="3"/>
    </row>
    <row r="494" spans="1:7" ht="15.6" hidden="1" outlineLevel="2" x14ac:dyDescent="0.6">
      <c r="A494" s="25" t="s">
        <v>94</v>
      </c>
      <c r="B494" s="26">
        <v>0</v>
      </c>
      <c r="C494" s="26">
        <v>0</v>
      </c>
      <c r="D494" s="26">
        <v>0</v>
      </c>
      <c r="E494" s="26">
        <v>0</v>
      </c>
      <c r="F494" s="26">
        <v>0</v>
      </c>
      <c r="G494" s="3"/>
    </row>
    <row r="495" spans="1:7" ht="15.6" hidden="1" outlineLevel="2" x14ac:dyDescent="0.6">
      <c r="A495" s="25" t="s">
        <v>93</v>
      </c>
      <c r="B495" s="26">
        <v>0</v>
      </c>
      <c r="C495" s="26">
        <v>0</v>
      </c>
      <c r="D495" s="26">
        <v>0</v>
      </c>
      <c r="E495" s="26">
        <v>0</v>
      </c>
      <c r="F495" s="26">
        <v>0</v>
      </c>
      <c r="G495" s="3"/>
    </row>
    <row r="496" spans="1:7" s="29" customFormat="1" ht="15.6" outlineLevel="1" collapsed="1" x14ac:dyDescent="0.6">
      <c r="A496" s="21" t="s">
        <v>78</v>
      </c>
      <c r="B496" s="14">
        <f t="shared" ref="B496" si="312">B497+B498+B499+B500+B501</f>
        <v>41</v>
      </c>
      <c r="C496" s="14">
        <f t="shared" ref="C496" si="313">C497+C498+C499+C500+C501</f>
        <v>39</v>
      </c>
      <c r="D496" s="14">
        <f t="shared" ref="D496" si="314">D497+D498+D499+D500+D501</f>
        <v>252</v>
      </c>
      <c r="E496" s="14">
        <f t="shared" ref="E496" si="315">E497+E498+E499+E500+E501</f>
        <v>19065</v>
      </c>
      <c r="F496" s="14"/>
    </row>
    <row r="497" spans="1:7" ht="15.6" hidden="1" outlineLevel="2" x14ac:dyDescent="0.6">
      <c r="A497" s="25" t="s">
        <v>89</v>
      </c>
      <c r="B497">
        <v>38</v>
      </c>
      <c r="C497">
        <v>36</v>
      </c>
      <c r="D497">
        <v>225</v>
      </c>
      <c r="E497">
        <v>17949</v>
      </c>
      <c r="F497">
        <v>79.77</v>
      </c>
      <c r="G497" s="3"/>
    </row>
    <row r="498" spans="1:7" ht="15.6" hidden="1" outlineLevel="2" x14ac:dyDescent="0.6">
      <c r="A498" s="25" t="s">
        <v>91</v>
      </c>
      <c r="B498">
        <v>0</v>
      </c>
      <c r="C498">
        <v>0</v>
      </c>
      <c r="D498">
        <v>0</v>
      </c>
      <c r="E498">
        <v>0</v>
      </c>
      <c r="F498">
        <v>0</v>
      </c>
      <c r="G498" s="3"/>
    </row>
    <row r="499" spans="1:7" ht="15.6" hidden="1" outlineLevel="2" x14ac:dyDescent="0.6">
      <c r="A499" s="25" t="s">
        <v>92</v>
      </c>
      <c r="B499">
        <v>3</v>
      </c>
      <c r="C499">
        <v>3</v>
      </c>
      <c r="D499">
        <v>27</v>
      </c>
      <c r="E499">
        <v>1116</v>
      </c>
      <c r="F499">
        <v>41.32</v>
      </c>
      <c r="G499" s="3"/>
    </row>
    <row r="500" spans="1:7" ht="15.6" hidden="1" outlineLevel="2" x14ac:dyDescent="0.6">
      <c r="A500" s="25" t="s">
        <v>94</v>
      </c>
      <c r="B500" s="26">
        <v>0</v>
      </c>
      <c r="C500" s="26">
        <v>0</v>
      </c>
      <c r="D500" s="26">
        <v>0</v>
      </c>
      <c r="E500" s="26">
        <v>0</v>
      </c>
      <c r="F500" s="26">
        <v>0</v>
      </c>
      <c r="G500" s="3"/>
    </row>
    <row r="501" spans="1:7" ht="15.6" hidden="1" outlineLevel="2" x14ac:dyDescent="0.6">
      <c r="A501" s="25" t="s">
        <v>93</v>
      </c>
      <c r="B501" s="26">
        <v>0</v>
      </c>
      <c r="C501" s="26">
        <v>0</v>
      </c>
      <c r="D501" s="26">
        <v>0</v>
      </c>
      <c r="E501" s="26">
        <v>0</v>
      </c>
      <c r="F501" s="26">
        <v>0</v>
      </c>
      <c r="G501" s="3"/>
    </row>
    <row r="502" spans="1:7" s="22" customFormat="1" ht="15.6" outlineLevel="1" collapsed="1" x14ac:dyDescent="0.6">
      <c r="A502" s="21" t="s">
        <v>79</v>
      </c>
      <c r="B502" s="14">
        <f t="shared" ref="B502" si="316">B503+B504+B505+B506+B507</f>
        <v>119</v>
      </c>
      <c r="C502" s="14">
        <f t="shared" ref="C502" si="317">C503+C504+C505+C506+C507</f>
        <v>72</v>
      </c>
      <c r="D502" s="14">
        <f t="shared" ref="D502" si="318">D503+D504+D505+D506+D507</f>
        <v>7392</v>
      </c>
      <c r="E502" s="14">
        <f t="shared" ref="E502" si="319">E503+E504+E505+E506+E507</f>
        <v>434849</v>
      </c>
      <c r="F502" s="14"/>
      <c r="G502" s="10"/>
    </row>
    <row r="503" spans="1:7" ht="15.6" hidden="1" outlineLevel="2" x14ac:dyDescent="0.6">
      <c r="A503" s="25" t="s">
        <v>89</v>
      </c>
      <c r="B503">
        <v>106</v>
      </c>
      <c r="C503">
        <v>63</v>
      </c>
      <c r="D503">
        <v>6791</v>
      </c>
      <c r="E503">
        <v>411787</v>
      </c>
      <c r="F503">
        <v>60.64</v>
      </c>
      <c r="G503" s="3"/>
    </row>
    <row r="504" spans="1:7" ht="15.6" hidden="1" outlineLevel="2" x14ac:dyDescent="0.6">
      <c r="A504" s="25" t="s">
        <v>91</v>
      </c>
      <c r="B504">
        <v>10</v>
      </c>
      <c r="C504">
        <v>6</v>
      </c>
      <c r="D504">
        <v>574</v>
      </c>
      <c r="E504">
        <v>22295</v>
      </c>
      <c r="F504">
        <v>38.840000000000003</v>
      </c>
      <c r="G504" s="3"/>
    </row>
    <row r="505" spans="1:7" ht="15.6" hidden="1" outlineLevel="2" x14ac:dyDescent="0.6">
      <c r="A505" s="25" t="s">
        <v>92</v>
      </c>
      <c r="B505">
        <v>3</v>
      </c>
      <c r="C505">
        <v>3</v>
      </c>
      <c r="D505">
        <v>27</v>
      </c>
      <c r="E505">
        <v>767</v>
      </c>
      <c r="F505">
        <v>28.41</v>
      </c>
      <c r="G505" s="3"/>
    </row>
    <row r="506" spans="1:7" ht="15.6" hidden="1" outlineLevel="2" x14ac:dyDescent="0.6">
      <c r="A506" s="25" t="s">
        <v>94</v>
      </c>
      <c r="B506" s="26">
        <v>0</v>
      </c>
      <c r="C506" s="26">
        <v>0</v>
      </c>
      <c r="D506" s="26">
        <v>0</v>
      </c>
      <c r="E506" s="26">
        <v>0</v>
      </c>
      <c r="F506" s="26">
        <v>0</v>
      </c>
      <c r="G506" s="3"/>
    </row>
    <row r="507" spans="1:7" ht="15.6" hidden="1" outlineLevel="2" x14ac:dyDescent="0.6">
      <c r="A507" s="25" t="s">
        <v>93</v>
      </c>
      <c r="B507" s="26">
        <v>0</v>
      </c>
      <c r="C507" s="26">
        <v>0</v>
      </c>
      <c r="D507" s="26">
        <v>0</v>
      </c>
      <c r="E507" s="26">
        <v>0</v>
      </c>
      <c r="F507" s="26">
        <v>0</v>
      </c>
      <c r="G507" s="3"/>
    </row>
    <row r="508" spans="1:7" s="22" customFormat="1" ht="15.6" outlineLevel="1" collapsed="1" x14ac:dyDescent="0.6">
      <c r="A508" s="21" t="s">
        <v>80</v>
      </c>
      <c r="B508" s="14">
        <f t="shared" ref="B508" si="320">B509+B510+B511+B512+B513</f>
        <v>155</v>
      </c>
      <c r="C508" s="14">
        <f t="shared" ref="C508" si="321">C509+C510+C511+C512+C513</f>
        <v>114</v>
      </c>
      <c r="D508" s="14">
        <f t="shared" ref="D508" si="322">D509+D510+D511+D512+D513</f>
        <v>7990</v>
      </c>
      <c r="E508" s="14">
        <f t="shared" ref="E508" si="323">E509+E510+E511+E512+E513</f>
        <v>521334</v>
      </c>
      <c r="F508" s="14"/>
      <c r="G508" s="10"/>
    </row>
    <row r="509" spans="1:7" ht="15.6" hidden="1" outlineLevel="2" x14ac:dyDescent="0.6">
      <c r="A509" s="25" t="s">
        <v>89</v>
      </c>
      <c r="B509">
        <v>138</v>
      </c>
      <c r="C509">
        <v>98</v>
      </c>
      <c r="D509">
        <v>7091</v>
      </c>
      <c r="E509">
        <v>486420</v>
      </c>
      <c r="F509">
        <v>68.599999999999994</v>
      </c>
      <c r="G509" s="3"/>
    </row>
    <row r="510" spans="1:7" ht="15.6" hidden="1" outlineLevel="2" x14ac:dyDescent="0.6">
      <c r="A510" s="25" t="s">
        <v>91</v>
      </c>
      <c r="B510">
        <v>11</v>
      </c>
      <c r="C510">
        <v>10</v>
      </c>
      <c r="D510">
        <v>845</v>
      </c>
      <c r="E510">
        <v>32065</v>
      </c>
      <c r="F510">
        <v>37.950000000000003</v>
      </c>
      <c r="G510" s="3"/>
    </row>
    <row r="511" spans="1:7" ht="15.6" hidden="1" outlineLevel="2" x14ac:dyDescent="0.6">
      <c r="A511" s="25" t="s">
        <v>92</v>
      </c>
      <c r="B511">
        <v>6</v>
      </c>
      <c r="C511">
        <v>6</v>
      </c>
      <c r="D511">
        <v>54</v>
      </c>
      <c r="E511">
        <v>2849</v>
      </c>
      <c r="F511">
        <v>52.75</v>
      </c>
      <c r="G511" s="3"/>
    </row>
    <row r="512" spans="1:7" ht="15.6" hidden="1" outlineLevel="2" x14ac:dyDescent="0.6">
      <c r="A512" s="25" t="s">
        <v>94</v>
      </c>
      <c r="B512" s="26">
        <v>0</v>
      </c>
      <c r="C512" s="26">
        <v>0</v>
      </c>
      <c r="D512" s="26">
        <v>0</v>
      </c>
      <c r="E512" s="26">
        <v>0</v>
      </c>
      <c r="F512" s="26">
        <v>0</v>
      </c>
      <c r="G512" s="3"/>
    </row>
    <row r="513" spans="1:7" ht="15.6" hidden="1" outlineLevel="2" x14ac:dyDescent="0.6">
      <c r="A513" s="25" t="s">
        <v>93</v>
      </c>
      <c r="B513" s="26">
        <v>0</v>
      </c>
      <c r="C513" s="26">
        <v>0</v>
      </c>
      <c r="D513" s="26">
        <v>0</v>
      </c>
      <c r="E513" s="26">
        <v>0</v>
      </c>
      <c r="F513" s="26">
        <v>0</v>
      </c>
      <c r="G513" s="3"/>
    </row>
    <row r="514" spans="1:7" outlineLevel="1" collapsed="1" x14ac:dyDescent="0.55000000000000004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356F-BC0D-4E70-9972-DB761B636686}">
  <dimension ref="A1:H515"/>
  <sheetViews>
    <sheetView workbookViewId="0">
      <selection activeCell="B534" sqref="B534"/>
    </sheetView>
  </sheetViews>
  <sheetFormatPr defaultRowHeight="14.4" outlineLevelRow="3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96</v>
      </c>
      <c r="C1" s="16"/>
    </row>
    <row r="2" spans="1:7" ht="44.1" customHeight="1" x14ac:dyDescent="0.55000000000000004">
      <c r="A2" s="20" t="s">
        <v>90</v>
      </c>
      <c r="B2" s="17" t="s">
        <v>0</v>
      </c>
      <c r="C2" s="18" t="s">
        <v>84</v>
      </c>
      <c r="D2" s="18" t="s">
        <v>86</v>
      </c>
      <c r="E2" s="19" t="s">
        <v>87</v>
      </c>
      <c r="F2" s="19" t="s">
        <v>88</v>
      </c>
    </row>
    <row r="3" spans="1:7" s="4" customFormat="1" ht="18.899999999999999" customHeight="1" x14ac:dyDescent="0.6">
      <c r="A3" s="1" t="s">
        <v>1</v>
      </c>
      <c r="B3" s="2">
        <f>B4+B5+B6+B7+B8</f>
        <v>104125</v>
      </c>
      <c r="C3" s="2">
        <f t="shared" ref="C3:E3" si="0">C4+C5+C6+C7+C8</f>
        <v>87121</v>
      </c>
      <c r="D3" s="2">
        <f t="shared" si="0"/>
        <v>4396076</v>
      </c>
      <c r="E3" s="2">
        <f t="shared" si="0"/>
        <v>262701125</v>
      </c>
      <c r="F3" s="2"/>
      <c r="G3" s="3"/>
    </row>
    <row r="4" spans="1:7" ht="15.6" outlineLevel="2" x14ac:dyDescent="0.6">
      <c r="A4" s="25" t="s">
        <v>89</v>
      </c>
      <c r="B4" s="26">
        <f>B11+B114+B139+B176+B256+B353</f>
        <v>89040</v>
      </c>
      <c r="C4" s="26">
        <f t="shared" ref="C4:E4" si="1">C11+C114+C139+C176+C256+C353</f>
        <v>72485</v>
      </c>
      <c r="D4" s="26">
        <f t="shared" si="1"/>
        <v>3797443</v>
      </c>
      <c r="E4" s="26">
        <f t="shared" si="1"/>
        <v>240559691</v>
      </c>
      <c r="F4" s="26"/>
      <c r="G4" s="3"/>
    </row>
    <row r="5" spans="1:7" ht="15.6" outlineLevel="2" x14ac:dyDescent="0.6">
      <c r="A5" s="25" t="s">
        <v>91</v>
      </c>
      <c r="B5" s="26">
        <f>B12+B115+B140+B177+B257+B354</f>
        <v>9372</v>
      </c>
      <c r="C5" s="26">
        <f t="shared" ref="C5:E5" si="2">C12+C115+C140+C177+C257+C354</f>
        <v>8696</v>
      </c>
      <c r="D5" s="26">
        <f t="shared" si="2"/>
        <v>546061</v>
      </c>
      <c r="E5" s="26">
        <f t="shared" si="2"/>
        <v>19698615</v>
      </c>
      <c r="F5" s="26"/>
      <c r="G5" s="3"/>
    </row>
    <row r="6" spans="1:7" ht="15.6" outlineLevel="2" x14ac:dyDescent="0.6">
      <c r="A6" s="25" t="s">
        <v>92</v>
      </c>
      <c r="B6" s="26">
        <f t="shared" ref="B6:E6" si="3">B13+B116+B141+B178+B258+B355</f>
        <v>5702</v>
      </c>
      <c r="C6" s="26">
        <f t="shared" si="3"/>
        <v>5929</v>
      </c>
      <c r="D6" s="26">
        <f t="shared" si="3"/>
        <v>47842</v>
      </c>
      <c r="E6" s="26">
        <f t="shared" si="3"/>
        <v>2442765</v>
      </c>
      <c r="F6" s="26"/>
      <c r="G6" s="3"/>
    </row>
    <row r="7" spans="1:7" ht="15.6" outlineLevel="2" x14ac:dyDescent="0.6">
      <c r="A7" s="25" t="s">
        <v>94</v>
      </c>
      <c r="B7" s="26">
        <f t="shared" ref="B7:E7" si="4">B14+B117+B142+B179+B259+B356</f>
        <v>11</v>
      </c>
      <c r="C7" s="26">
        <f t="shared" si="4"/>
        <v>11</v>
      </c>
      <c r="D7" s="26">
        <f t="shared" si="4"/>
        <v>4730</v>
      </c>
      <c r="E7" s="26">
        <f t="shared" si="4"/>
        <v>54</v>
      </c>
      <c r="F7" s="26"/>
      <c r="G7" s="3"/>
    </row>
    <row r="8" spans="1:7" ht="15.6" outlineLevel="2" x14ac:dyDescent="0.6">
      <c r="A8" s="25" t="s">
        <v>93</v>
      </c>
      <c r="B8" s="26">
        <f t="shared" ref="B8:E8" si="5">B15+B118+B143+B180+B260+B357</f>
        <v>0</v>
      </c>
      <c r="C8" s="26">
        <f t="shared" si="5"/>
        <v>0</v>
      </c>
      <c r="D8" s="26">
        <f t="shared" si="5"/>
        <v>0</v>
      </c>
      <c r="E8" s="26">
        <f t="shared" si="5"/>
        <v>0</v>
      </c>
      <c r="F8" s="26"/>
      <c r="G8" s="3"/>
    </row>
    <row r="9" spans="1:7" s="5" customFormat="1" x14ac:dyDescent="0.55000000000000004">
      <c r="B9" s="6"/>
      <c r="C9" s="6"/>
      <c r="D9" s="6"/>
      <c r="E9" s="6"/>
      <c r="F9" s="6"/>
    </row>
    <row r="10" spans="1:7" s="4" customFormat="1" ht="23.7" customHeight="1" collapsed="1" x14ac:dyDescent="0.6">
      <c r="A10" s="7" t="s">
        <v>83</v>
      </c>
      <c r="B10" s="8">
        <f>B11+B12+B13+B14+B15</f>
        <v>12355</v>
      </c>
      <c r="C10" s="8">
        <f t="shared" ref="C10:E10" si="6">C11+C12+C13+C14+C15</f>
        <v>10391</v>
      </c>
      <c r="D10" s="8">
        <f t="shared" si="6"/>
        <v>409931</v>
      </c>
      <c r="E10" s="8">
        <f t="shared" si="6"/>
        <v>25290315</v>
      </c>
      <c r="F10" s="8">
        <f>E11/D10</f>
        <v>57.107971829405436</v>
      </c>
      <c r="G10" s="3"/>
    </row>
    <row r="11" spans="1:7" ht="15.6" hidden="1" outlineLevel="2" x14ac:dyDescent="0.6">
      <c r="A11" s="25" t="s">
        <v>89</v>
      </c>
      <c r="B11" s="6">
        <f>B17+B23+B29+B35+B41+B47+B53+B59+B65+B71+B77+B83+B89+B95+B101+B107</f>
        <v>10879</v>
      </c>
      <c r="C11" s="6">
        <f t="shared" ref="C11:E11" si="7">C17+C23+C29+C35+C41+C47+C53+C59+C65+C71+C77+C83+C89+C95+C101+C107</f>
        <v>8976</v>
      </c>
      <c r="D11" s="6">
        <f t="shared" si="7"/>
        <v>359170</v>
      </c>
      <c r="E11" s="6">
        <f t="shared" si="7"/>
        <v>23410328</v>
      </c>
      <c r="F11">
        <v>64.16</v>
      </c>
      <c r="G11" s="3"/>
    </row>
    <row r="12" spans="1:7" ht="15.6" hidden="1" outlineLevel="2" x14ac:dyDescent="0.6">
      <c r="A12" s="25" t="s">
        <v>91</v>
      </c>
      <c r="B12" s="6">
        <f>B18+B24+B30+B36+B42+B48+B54+B60+B66+B72+B78+B84+B90+B96+B102+B108</f>
        <v>825</v>
      </c>
      <c r="C12" s="6">
        <f t="shared" ref="C12:E12" si="8">C18+C24+C30+C36+C42+C48+C54+C60+C66+C72+C78+C84+C90+C96+C102+C108</f>
        <v>755</v>
      </c>
      <c r="D12" s="6">
        <f t="shared" si="8"/>
        <v>45167</v>
      </c>
      <c r="E12" s="6">
        <f t="shared" si="8"/>
        <v>1607325</v>
      </c>
      <c r="F12">
        <v>31.42</v>
      </c>
      <c r="G12" s="3"/>
    </row>
    <row r="13" spans="1:7" ht="15.6" hidden="1" outlineLevel="2" x14ac:dyDescent="0.6">
      <c r="A13" s="25" t="s">
        <v>92</v>
      </c>
      <c r="B13" s="6">
        <f t="shared" ref="B13:B15" si="9">B19+B25+B31+B37+B43+B49+B55+B61+B67+B73+B79+B85+B91+B97+B103+B109</f>
        <v>650</v>
      </c>
      <c r="C13" s="6">
        <f t="shared" ref="C13:E13" si="10">C19+C25+C31+C37+C43+C49+C55+C61+C67+C73+C79+C85+C91+C97+C103+C109</f>
        <v>659</v>
      </c>
      <c r="D13" s="6">
        <f t="shared" si="10"/>
        <v>5332</v>
      </c>
      <c r="E13" s="6">
        <f t="shared" si="10"/>
        <v>272659</v>
      </c>
      <c r="F13">
        <v>32.85</v>
      </c>
      <c r="G13" s="3"/>
    </row>
    <row r="14" spans="1:7" ht="15.6" hidden="1" outlineLevel="2" x14ac:dyDescent="0.6">
      <c r="A14" s="25" t="s">
        <v>94</v>
      </c>
      <c r="B14" s="6">
        <f t="shared" si="9"/>
        <v>1</v>
      </c>
      <c r="C14" s="6">
        <f t="shared" ref="C14:E14" si="11">C20+C26+C32+C38+C44+C50+C56+C62+C68+C74+C80+C86+C92+C98+C104+C110</f>
        <v>1</v>
      </c>
      <c r="D14" s="6">
        <f t="shared" si="11"/>
        <v>262</v>
      </c>
      <c r="E14" s="6">
        <f t="shared" si="11"/>
        <v>3</v>
      </c>
      <c r="F14" s="26"/>
      <c r="G14" s="3"/>
    </row>
    <row r="15" spans="1:7" ht="15.6" hidden="1" outlineLevel="2" x14ac:dyDescent="0.6">
      <c r="A15" s="25" t="s">
        <v>93</v>
      </c>
      <c r="B15" s="6">
        <f t="shared" si="9"/>
        <v>0</v>
      </c>
      <c r="C15" s="6">
        <f t="shared" ref="C15:E15" si="12">C21+C27+C33+C39+C45+C51+C57+C63+C69+C75+C81+C87+C93+C99+C105+C111</f>
        <v>0</v>
      </c>
      <c r="D15" s="6">
        <f t="shared" si="12"/>
        <v>0</v>
      </c>
      <c r="E15" s="6">
        <f t="shared" si="12"/>
        <v>0</v>
      </c>
      <c r="F15" s="26"/>
      <c r="G15" s="3"/>
    </row>
    <row r="16" spans="1:7" s="22" customFormat="1" ht="15.6" hidden="1" outlineLevel="1" x14ac:dyDescent="0.6">
      <c r="A16" s="21" t="s">
        <v>2</v>
      </c>
      <c r="B16" s="14">
        <f>B17+B18+B19+B20+B21</f>
        <v>55</v>
      </c>
      <c r="C16" s="14">
        <f t="shared" ref="C16:E16" si="13">C17+C18+C19+C20+C21</f>
        <v>44</v>
      </c>
      <c r="D16" s="14">
        <f t="shared" si="13"/>
        <v>2000</v>
      </c>
      <c r="E16" s="14">
        <f t="shared" si="13"/>
        <v>125105</v>
      </c>
      <c r="F16" s="14">
        <f>SUM(F17:F19)/3</f>
        <v>42.81</v>
      </c>
      <c r="G16" s="23"/>
    </row>
    <row r="17" spans="1:7" ht="15.6" hidden="1" outlineLevel="2" x14ac:dyDescent="0.6">
      <c r="A17" s="25" t="s">
        <v>89</v>
      </c>
      <c r="B17" s="6">
        <v>49</v>
      </c>
      <c r="C17" s="6">
        <v>38</v>
      </c>
      <c r="D17" s="6">
        <v>1900</v>
      </c>
      <c r="E17" s="6">
        <v>121911</v>
      </c>
      <c r="F17">
        <v>64.16</v>
      </c>
      <c r="G17" s="3"/>
    </row>
    <row r="18" spans="1:7" ht="15.6" hidden="1" outlineLevel="2" x14ac:dyDescent="0.6">
      <c r="A18" s="25" t="s">
        <v>91</v>
      </c>
      <c r="B18">
        <v>2</v>
      </c>
      <c r="C18">
        <v>2</v>
      </c>
      <c r="D18">
        <v>64</v>
      </c>
      <c r="E18">
        <v>2011</v>
      </c>
      <c r="F18">
        <v>31.42</v>
      </c>
      <c r="G18" s="3"/>
    </row>
    <row r="19" spans="1:7" ht="15.6" hidden="1" outlineLevel="2" x14ac:dyDescent="0.6">
      <c r="A19" s="25" t="s">
        <v>92</v>
      </c>
      <c r="B19">
        <v>4</v>
      </c>
      <c r="C19">
        <v>4</v>
      </c>
      <c r="D19">
        <v>36</v>
      </c>
      <c r="E19">
        <v>1183</v>
      </c>
      <c r="F19">
        <v>32.85</v>
      </c>
      <c r="G19" s="3"/>
    </row>
    <row r="20" spans="1:7" ht="15.6" hidden="1" outlineLevel="2" x14ac:dyDescent="0.6">
      <c r="A20" s="25" t="s">
        <v>94</v>
      </c>
      <c r="B20" s="26"/>
      <c r="C20" s="26"/>
      <c r="D20" s="26"/>
      <c r="E20" s="26"/>
      <c r="F20" s="26"/>
      <c r="G20" s="3"/>
    </row>
    <row r="21" spans="1:7" ht="15.6" hidden="1" outlineLevel="2" x14ac:dyDescent="0.6">
      <c r="A21" s="25" t="s">
        <v>93</v>
      </c>
      <c r="B21" s="26"/>
      <c r="C21" s="26"/>
      <c r="D21" s="26"/>
      <c r="E21" s="26"/>
      <c r="F21" s="26"/>
      <c r="G21" s="3"/>
    </row>
    <row r="22" spans="1:7" s="22" customFormat="1" ht="15.6" hidden="1" outlineLevel="1" collapsed="1" x14ac:dyDescent="0.6">
      <c r="A22" s="21" t="s">
        <v>95</v>
      </c>
      <c r="B22" s="14">
        <f t="shared" ref="B22:E22" si="14">B23+B24+B25+B26+B27</f>
        <v>2</v>
      </c>
      <c r="C22" s="14">
        <f t="shared" si="14"/>
        <v>3</v>
      </c>
      <c r="D22" s="14">
        <f t="shared" si="14"/>
        <v>25</v>
      </c>
      <c r="E22" s="14">
        <f t="shared" si="14"/>
        <v>1712</v>
      </c>
      <c r="F22" s="14">
        <f>SUM(F23:F25)/3</f>
        <v>38.993333333333332</v>
      </c>
      <c r="G22" s="10"/>
    </row>
    <row r="23" spans="1:7" ht="15.6" hidden="1" outlineLevel="2" x14ac:dyDescent="0.6">
      <c r="A23" s="25" t="s">
        <v>89</v>
      </c>
      <c r="B23" s="6">
        <v>1</v>
      </c>
      <c r="C23" s="6">
        <v>2</v>
      </c>
      <c r="D23" s="6">
        <v>19</v>
      </c>
      <c r="E23" s="6">
        <v>1476</v>
      </c>
      <c r="F23">
        <v>77.67</v>
      </c>
      <c r="G23" s="3"/>
    </row>
    <row r="24" spans="1:7" ht="15.6" hidden="1" outlineLevel="2" x14ac:dyDescent="0.6">
      <c r="A24" s="25" t="s">
        <v>91</v>
      </c>
      <c r="B24">
        <v>1</v>
      </c>
      <c r="C24">
        <v>1</v>
      </c>
      <c r="D24">
        <v>6</v>
      </c>
      <c r="E24">
        <v>236</v>
      </c>
      <c r="F24">
        <v>39.31</v>
      </c>
      <c r="G24" s="3"/>
    </row>
    <row r="25" spans="1:7" ht="15.6" hidden="1" outlineLevel="2" x14ac:dyDescent="0.6">
      <c r="A25" s="25" t="s">
        <v>92</v>
      </c>
      <c r="B25">
        <v>0</v>
      </c>
      <c r="C25">
        <v>0</v>
      </c>
      <c r="D25">
        <v>0</v>
      </c>
      <c r="E25">
        <v>0</v>
      </c>
      <c r="F25">
        <v>0</v>
      </c>
      <c r="G25" s="3"/>
    </row>
    <row r="26" spans="1:7" ht="15.6" hidden="1" outlineLevel="2" x14ac:dyDescent="0.6">
      <c r="A26" s="25" t="s">
        <v>94</v>
      </c>
      <c r="B26" s="26"/>
      <c r="C26" s="26"/>
      <c r="D26" s="26"/>
      <c r="E26" s="26"/>
      <c r="F26" s="26"/>
      <c r="G26" s="3"/>
    </row>
    <row r="27" spans="1:7" ht="15.6" hidden="1" outlineLevel="2" x14ac:dyDescent="0.6">
      <c r="A27" s="25" t="s">
        <v>93</v>
      </c>
      <c r="B27" s="26"/>
      <c r="C27" s="26"/>
      <c r="D27" s="26"/>
      <c r="E27" s="26"/>
      <c r="F27" s="26"/>
      <c r="G27" s="3"/>
    </row>
    <row r="28" spans="1:7" s="22" customFormat="1" ht="15.6" hidden="1" outlineLevel="1" collapsed="1" x14ac:dyDescent="0.6">
      <c r="A28" s="21" t="s">
        <v>3</v>
      </c>
      <c r="B28" s="14">
        <f t="shared" ref="B28:E28" si="15">B29+B30+B31+B32+B33</f>
        <v>139</v>
      </c>
      <c r="C28" s="14">
        <f t="shared" si="15"/>
        <v>101</v>
      </c>
      <c r="D28" s="14">
        <f t="shared" si="15"/>
        <v>4914</v>
      </c>
      <c r="E28" s="14">
        <f t="shared" si="15"/>
        <v>302230</v>
      </c>
      <c r="F28" s="14">
        <f>SUM(F29:F31)/3</f>
        <v>54.473333333333329</v>
      </c>
      <c r="G28" s="10"/>
    </row>
    <row r="29" spans="1:7" ht="15.6" hidden="1" outlineLevel="2" x14ac:dyDescent="0.6">
      <c r="A29" s="25" t="s">
        <v>89</v>
      </c>
      <c r="B29" s="6">
        <v>116</v>
      </c>
      <c r="C29" s="6">
        <v>80</v>
      </c>
      <c r="D29" s="6">
        <v>4112</v>
      </c>
      <c r="E29" s="6">
        <v>268739</v>
      </c>
      <c r="F29">
        <v>65.349999999999994</v>
      </c>
      <c r="G29" s="3"/>
    </row>
    <row r="30" spans="1:7" ht="15.6" hidden="1" outlineLevel="2" x14ac:dyDescent="0.6">
      <c r="A30" s="25" t="s">
        <v>91</v>
      </c>
      <c r="B30">
        <v>15</v>
      </c>
      <c r="C30">
        <v>12</v>
      </c>
      <c r="D30">
        <v>722</v>
      </c>
      <c r="E30">
        <v>28841</v>
      </c>
      <c r="F30">
        <v>39.950000000000003</v>
      </c>
      <c r="G30" s="3"/>
    </row>
    <row r="31" spans="1:7" ht="15.6" hidden="1" outlineLevel="2" x14ac:dyDescent="0.6">
      <c r="A31" s="25" t="s">
        <v>92</v>
      </c>
      <c r="B31">
        <v>8</v>
      </c>
      <c r="C31">
        <v>9</v>
      </c>
      <c r="D31">
        <v>80</v>
      </c>
      <c r="E31">
        <v>4650</v>
      </c>
      <c r="F31">
        <v>58.12</v>
      </c>
      <c r="G31" s="3"/>
    </row>
    <row r="32" spans="1:7" ht="15.6" hidden="1" outlineLevel="2" x14ac:dyDescent="0.6">
      <c r="A32" s="25" t="s">
        <v>94</v>
      </c>
      <c r="B32" s="26"/>
      <c r="C32" s="26"/>
      <c r="D32" s="26"/>
      <c r="E32" s="26"/>
      <c r="F32" s="26"/>
      <c r="G32" s="3"/>
    </row>
    <row r="33" spans="1:8" ht="15.6" hidden="1" outlineLevel="2" x14ac:dyDescent="0.6">
      <c r="A33" s="25" t="s">
        <v>93</v>
      </c>
      <c r="B33" s="26"/>
      <c r="C33" s="26"/>
      <c r="D33" s="26"/>
      <c r="E33" s="26"/>
      <c r="F33" s="26"/>
      <c r="G33" s="3"/>
    </row>
    <row r="34" spans="1:8" s="22" customFormat="1" ht="15.6" hidden="1" outlineLevel="1" collapsed="1" x14ac:dyDescent="0.6">
      <c r="A34" s="21" t="s">
        <v>4</v>
      </c>
      <c r="B34" s="14">
        <f t="shared" ref="B34:E34" si="16">B35+B36+B37+B38+B39</f>
        <v>1</v>
      </c>
      <c r="C34" s="14">
        <f t="shared" si="16"/>
        <v>1</v>
      </c>
      <c r="D34" s="14">
        <f t="shared" si="16"/>
        <v>72</v>
      </c>
      <c r="E34" s="14">
        <f t="shared" si="16"/>
        <v>2781</v>
      </c>
      <c r="F34" s="14">
        <f>SUM(F35)/1</f>
        <v>0</v>
      </c>
      <c r="G34" s="23"/>
      <c r="H34" s="24"/>
    </row>
    <row r="35" spans="1:8" ht="15.6" hidden="1" outlineLevel="2" x14ac:dyDescent="0.6">
      <c r="A35" s="25" t="s">
        <v>89</v>
      </c>
      <c r="B35" s="6">
        <v>0</v>
      </c>
      <c r="C35" s="6">
        <v>0</v>
      </c>
      <c r="D35" s="6">
        <v>0</v>
      </c>
      <c r="E35" s="6">
        <v>0</v>
      </c>
      <c r="F35">
        <v>0</v>
      </c>
      <c r="G35" s="3"/>
    </row>
    <row r="36" spans="1:8" ht="15.6" hidden="1" outlineLevel="2" x14ac:dyDescent="0.6">
      <c r="A36" s="25" t="s">
        <v>91</v>
      </c>
      <c r="B36">
        <v>1</v>
      </c>
      <c r="C36">
        <v>1</v>
      </c>
      <c r="D36">
        <v>72</v>
      </c>
      <c r="E36">
        <v>2781</v>
      </c>
      <c r="F36">
        <v>38.619999999999997</v>
      </c>
      <c r="G36" s="3"/>
    </row>
    <row r="37" spans="1:8" ht="15.6" hidden="1" outlineLevel="2" x14ac:dyDescent="0.6">
      <c r="A37" s="25" t="s">
        <v>92</v>
      </c>
      <c r="B37">
        <v>0</v>
      </c>
      <c r="C37">
        <v>0</v>
      </c>
      <c r="D37">
        <v>0</v>
      </c>
      <c r="E37">
        <v>0</v>
      </c>
      <c r="F37">
        <v>0</v>
      </c>
      <c r="G37" s="3"/>
    </row>
    <row r="38" spans="1:8" ht="15.6" hidden="1" outlineLevel="2" x14ac:dyDescent="0.6">
      <c r="A38" s="25" t="s">
        <v>94</v>
      </c>
      <c r="B38" s="26"/>
      <c r="C38" s="26"/>
      <c r="D38" s="26"/>
      <c r="E38" s="26"/>
      <c r="F38" s="26"/>
      <c r="G38" s="3"/>
    </row>
    <row r="39" spans="1:8" ht="15.6" hidden="1" outlineLevel="2" x14ac:dyDescent="0.6">
      <c r="A39" s="25" t="s">
        <v>93</v>
      </c>
      <c r="B39" s="26"/>
      <c r="C39" s="26"/>
      <c r="D39" s="26"/>
      <c r="E39" s="26"/>
      <c r="F39" s="26"/>
      <c r="G39" s="3"/>
    </row>
    <row r="40" spans="1:8" s="22" customFormat="1" ht="15.6" hidden="1" outlineLevel="1" collapsed="1" x14ac:dyDescent="0.6">
      <c r="A40" s="21" t="s">
        <v>5</v>
      </c>
      <c r="B40" s="14">
        <f t="shared" ref="B40:E40" si="17">B41+B42+B43+B44+B45</f>
        <v>293</v>
      </c>
      <c r="C40" s="14">
        <f t="shared" si="17"/>
        <v>191</v>
      </c>
      <c r="D40" s="14">
        <f t="shared" si="17"/>
        <v>16885</v>
      </c>
      <c r="E40" s="14">
        <f t="shared" si="17"/>
        <v>931035</v>
      </c>
      <c r="F40" s="14">
        <f>SUM(F41:F43)/3</f>
        <v>26.41333333333333</v>
      </c>
      <c r="G40" s="10"/>
    </row>
    <row r="41" spans="1:8" ht="15.6" hidden="1" outlineLevel="2" x14ac:dyDescent="0.6">
      <c r="A41" s="25" t="s">
        <v>89</v>
      </c>
      <c r="B41" s="6">
        <v>252</v>
      </c>
      <c r="C41" s="6">
        <v>157</v>
      </c>
      <c r="D41" s="6">
        <v>14687</v>
      </c>
      <c r="E41" s="6">
        <v>858016</v>
      </c>
      <c r="F41"/>
      <c r="G41" s="3"/>
    </row>
    <row r="42" spans="1:8" ht="15.6" hidden="1" outlineLevel="2" x14ac:dyDescent="0.6">
      <c r="A42" s="25" t="s">
        <v>91</v>
      </c>
      <c r="B42">
        <v>34</v>
      </c>
      <c r="C42">
        <v>25</v>
      </c>
      <c r="D42">
        <v>2120</v>
      </c>
      <c r="E42">
        <v>69391</v>
      </c>
      <c r="F42">
        <v>32.729999999999997</v>
      </c>
      <c r="G42" s="3"/>
    </row>
    <row r="43" spans="1:8" ht="15.6" hidden="1" outlineLevel="2" x14ac:dyDescent="0.6">
      <c r="A43" s="25" t="s">
        <v>92</v>
      </c>
      <c r="B43">
        <v>7</v>
      </c>
      <c r="C43">
        <v>9</v>
      </c>
      <c r="D43">
        <v>78</v>
      </c>
      <c r="E43">
        <v>3628</v>
      </c>
      <c r="F43">
        <v>46.51</v>
      </c>
      <c r="G43" s="3"/>
    </row>
    <row r="44" spans="1:8" ht="15.6" hidden="1" outlineLevel="2" x14ac:dyDescent="0.6">
      <c r="A44" s="25" t="s">
        <v>94</v>
      </c>
      <c r="B44" s="26"/>
      <c r="C44" s="26"/>
      <c r="D44" s="26"/>
      <c r="E44" s="26"/>
      <c r="F44" s="26"/>
      <c r="G44" s="3"/>
    </row>
    <row r="45" spans="1:8" ht="15.6" hidden="1" outlineLevel="2" x14ac:dyDescent="0.6">
      <c r="A45" s="25" t="s">
        <v>93</v>
      </c>
      <c r="B45" s="26"/>
      <c r="C45" s="26"/>
      <c r="D45" s="26"/>
      <c r="E45" s="26"/>
      <c r="F45" s="26"/>
      <c r="G45" s="3"/>
    </row>
    <row r="46" spans="1:8" s="22" customFormat="1" ht="15.6" hidden="1" outlineLevel="1" collapsed="1" x14ac:dyDescent="0.6">
      <c r="A46" s="21" t="s">
        <v>6</v>
      </c>
      <c r="B46" s="14">
        <f t="shared" ref="B46:E46" si="18">B47+B48+B49+B50+B51</f>
        <v>4</v>
      </c>
      <c r="C46" s="14">
        <f t="shared" si="18"/>
        <v>2</v>
      </c>
      <c r="D46" s="14">
        <f t="shared" si="18"/>
        <v>290</v>
      </c>
      <c r="E46" s="14">
        <f t="shared" si="18"/>
        <v>11333</v>
      </c>
      <c r="F46" s="14">
        <f>SUM(F47:F51)/1</f>
        <v>39.08</v>
      </c>
      <c r="G46" s="10"/>
    </row>
    <row r="47" spans="1:8" ht="15.6" hidden="1" outlineLevel="2" x14ac:dyDescent="0.6">
      <c r="A47" s="25" t="s">
        <v>89</v>
      </c>
      <c r="B47" s="6">
        <v>4</v>
      </c>
      <c r="C47" s="6">
        <v>2</v>
      </c>
      <c r="D47" s="6">
        <v>290</v>
      </c>
      <c r="E47" s="6">
        <v>11333</v>
      </c>
      <c r="F47">
        <v>39.08</v>
      </c>
      <c r="G47" s="3"/>
    </row>
    <row r="48" spans="1:8" ht="15.6" hidden="1" outlineLevel="2" x14ac:dyDescent="0.6">
      <c r="A48" s="25" t="s">
        <v>91</v>
      </c>
      <c r="B48">
        <v>0</v>
      </c>
      <c r="C48">
        <v>0</v>
      </c>
      <c r="D48">
        <v>0</v>
      </c>
      <c r="E48">
        <v>0</v>
      </c>
      <c r="F48">
        <v>0</v>
      </c>
      <c r="G48" s="3"/>
    </row>
    <row r="49" spans="1:7" ht="15.6" hidden="1" outlineLevel="2" x14ac:dyDescent="0.6">
      <c r="A49" s="25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 s="3"/>
    </row>
    <row r="50" spans="1:7" ht="15.6" hidden="1" outlineLevel="2" x14ac:dyDescent="0.6">
      <c r="A50" s="25" t="s">
        <v>94</v>
      </c>
      <c r="B50" s="26"/>
      <c r="C50" s="26"/>
      <c r="D50" s="26"/>
      <c r="E50" s="26"/>
      <c r="F50" s="26"/>
      <c r="G50" s="3"/>
    </row>
    <row r="51" spans="1:7" ht="15.6" hidden="1" outlineLevel="2" x14ac:dyDescent="0.6">
      <c r="A51" s="25" t="s">
        <v>93</v>
      </c>
      <c r="B51" s="26"/>
      <c r="C51" s="26"/>
      <c r="D51" s="26"/>
      <c r="E51" s="26"/>
      <c r="F51" s="26"/>
      <c r="G51" s="3"/>
    </row>
    <row r="52" spans="1:7" s="22" customFormat="1" ht="15.6" hidden="1" outlineLevel="1" collapsed="1" x14ac:dyDescent="0.6">
      <c r="A52" s="21" t="s">
        <v>7</v>
      </c>
      <c r="B52" s="14">
        <f t="shared" ref="B52:E52" si="19">B53+B54+B55+B56+B57</f>
        <v>197</v>
      </c>
      <c r="C52" s="14">
        <f t="shared" si="19"/>
        <v>173</v>
      </c>
      <c r="D52" s="14">
        <f t="shared" si="19"/>
        <v>4479</v>
      </c>
      <c r="E52" s="14">
        <f t="shared" si="19"/>
        <v>275176</v>
      </c>
      <c r="F52" s="14">
        <f>SUM(F53:F55)/3</f>
        <v>53.54666666666666</v>
      </c>
      <c r="G52" s="10"/>
    </row>
    <row r="53" spans="1:7" ht="15.6" hidden="1" outlineLevel="2" x14ac:dyDescent="0.6">
      <c r="A53" s="25" t="s">
        <v>89</v>
      </c>
      <c r="B53" s="6">
        <v>152</v>
      </c>
      <c r="C53" s="6">
        <v>120</v>
      </c>
      <c r="D53" s="6">
        <v>3918</v>
      </c>
      <c r="E53" s="6">
        <v>248131</v>
      </c>
      <c r="F53">
        <v>63.33</v>
      </c>
      <c r="G53" s="3"/>
    </row>
    <row r="54" spans="1:7" ht="15.6" hidden="1" outlineLevel="2" x14ac:dyDescent="0.6">
      <c r="A54" s="25" t="s">
        <v>91</v>
      </c>
      <c r="B54">
        <v>5</v>
      </c>
      <c r="C54">
        <v>6</v>
      </c>
      <c r="D54">
        <v>298</v>
      </c>
      <c r="E54">
        <v>12373</v>
      </c>
      <c r="F54">
        <v>41.52</v>
      </c>
      <c r="G54" s="3"/>
    </row>
    <row r="55" spans="1:7" ht="15.6" hidden="1" outlineLevel="2" x14ac:dyDescent="0.6">
      <c r="A55" s="25" t="s">
        <v>92</v>
      </c>
      <c r="B55">
        <v>40</v>
      </c>
      <c r="C55">
        <v>47</v>
      </c>
      <c r="D55">
        <v>263</v>
      </c>
      <c r="E55">
        <v>14672</v>
      </c>
      <c r="F55">
        <v>55.79</v>
      </c>
      <c r="G55" s="3"/>
    </row>
    <row r="56" spans="1:7" ht="15.6" hidden="1" outlineLevel="2" x14ac:dyDescent="0.6">
      <c r="A56" s="25" t="s">
        <v>94</v>
      </c>
      <c r="B56" s="26"/>
      <c r="C56" s="26"/>
      <c r="D56" s="26"/>
      <c r="E56" s="26"/>
      <c r="F56" s="26"/>
      <c r="G56" s="3"/>
    </row>
    <row r="57" spans="1:7" ht="15.6" hidden="1" outlineLevel="2" x14ac:dyDescent="0.6">
      <c r="A57" s="25" t="s">
        <v>93</v>
      </c>
      <c r="B57" s="26"/>
      <c r="C57" s="26"/>
      <c r="D57" s="26"/>
      <c r="E57" s="26"/>
      <c r="F57" s="26"/>
      <c r="G57" s="3"/>
    </row>
    <row r="58" spans="1:7" s="22" customFormat="1" ht="15.6" hidden="1" outlineLevel="1" collapsed="1" x14ac:dyDescent="0.6">
      <c r="A58" s="21" t="s">
        <v>8</v>
      </c>
      <c r="B58" s="14">
        <f t="shared" ref="B58:E58" si="20">B59+B60+B61+B62+B63</f>
        <v>7</v>
      </c>
      <c r="C58" s="14">
        <f t="shared" si="20"/>
        <v>4</v>
      </c>
      <c r="D58" s="14">
        <f t="shared" si="20"/>
        <v>174</v>
      </c>
      <c r="E58" s="14">
        <f t="shared" si="20"/>
        <v>10481</v>
      </c>
      <c r="F58" s="14">
        <f>SUM(F59:F63)/2</f>
        <v>86.13</v>
      </c>
      <c r="G58" s="10"/>
    </row>
    <row r="59" spans="1:7" ht="15.6" hidden="1" outlineLevel="2" x14ac:dyDescent="0.6">
      <c r="A59" s="25" t="s">
        <v>89</v>
      </c>
      <c r="B59" s="6">
        <v>5</v>
      </c>
      <c r="C59" s="6">
        <v>2</v>
      </c>
      <c r="D59" s="6">
        <v>129</v>
      </c>
      <c r="E59" s="6">
        <v>8420</v>
      </c>
      <c r="F59">
        <v>65.27</v>
      </c>
      <c r="G59" s="3"/>
    </row>
    <row r="60" spans="1:7" ht="15.6" hidden="1" outlineLevel="2" x14ac:dyDescent="0.6">
      <c r="A60" s="25" t="s">
        <v>91</v>
      </c>
      <c r="B60">
        <v>1</v>
      </c>
      <c r="C60">
        <v>1</v>
      </c>
      <c r="D60">
        <v>41</v>
      </c>
      <c r="E60">
        <v>1810</v>
      </c>
      <c r="F60">
        <v>44.14</v>
      </c>
      <c r="G60" s="3"/>
    </row>
    <row r="61" spans="1:7" ht="15.6" hidden="1" outlineLevel="2" x14ac:dyDescent="0.6">
      <c r="A61" s="25" t="s">
        <v>92</v>
      </c>
      <c r="B61">
        <v>1</v>
      </c>
      <c r="C61">
        <v>1</v>
      </c>
      <c r="D61">
        <v>4</v>
      </c>
      <c r="E61">
        <v>251</v>
      </c>
      <c r="F61">
        <v>62.85</v>
      </c>
      <c r="G61" s="3"/>
    </row>
    <row r="62" spans="1:7" ht="15.6" hidden="1" outlineLevel="2" x14ac:dyDescent="0.6">
      <c r="A62" s="25" t="s">
        <v>94</v>
      </c>
      <c r="B62" s="26"/>
      <c r="C62" s="26"/>
      <c r="D62" s="26"/>
      <c r="E62" s="26"/>
      <c r="F62" s="26"/>
      <c r="G62" s="3"/>
    </row>
    <row r="63" spans="1:7" ht="15.9" hidden="1" customHeight="1" outlineLevel="2" x14ac:dyDescent="0.6">
      <c r="A63" s="25" t="s">
        <v>93</v>
      </c>
      <c r="B63" s="26"/>
      <c r="C63" s="26"/>
      <c r="D63" s="26"/>
      <c r="E63" s="26"/>
      <c r="F63" s="26"/>
      <c r="G63" s="3"/>
    </row>
    <row r="64" spans="1:7" s="22" customFormat="1" ht="15.6" hidden="1" outlineLevel="1" collapsed="1" x14ac:dyDescent="0.6">
      <c r="A64" s="21" t="s">
        <v>9</v>
      </c>
      <c r="B64" s="14">
        <f t="shared" ref="B64:E64" si="21">B65+B66+B67+B68+B69</f>
        <v>32</v>
      </c>
      <c r="C64" s="14">
        <f t="shared" si="21"/>
        <v>25</v>
      </c>
      <c r="D64" s="14">
        <f t="shared" si="21"/>
        <v>1095</v>
      </c>
      <c r="E64" s="14">
        <f t="shared" si="21"/>
        <v>68844</v>
      </c>
      <c r="F64" s="14">
        <f>SUM(F65:F67)/3</f>
        <v>53.949999999999996</v>
      </c>
      <c r="G64" s="10"/>
    </row>
    <row r="65" spans="1:7" ht="15.6" hidden="1" outlineLevel="2" x14ac:dyDescent="0.6">
      <c r="A65" s="25" t="s">
        <v>89</v>
      </c>
      <c r="B65" s="6">
        <v>27</v>
      </c>
      <c r="C65" s="6">
        <v>20</v>
      </c>
      <c r="D65" s="6">
        <v>912</v>
      </c>
      <c r="E65" s="6">
        <v>64080</v>
      </c>
      <c r="F65">
        <v>70.260000000000005</v>
      </c>
      <c r="G65" s="3"/>
    </row>
    <row r="66" spans="1:7" ht="15.6" hidden="1" outlineLevel="2" x14ac:dyDescent="0.6">
      <c r="A66" s="25" t="s">
        <v>91</v>
      </c>
      <c r="B66">
        <v>4</v>
      </c>
      <c r="C66">
        <v>4</v>
      </c>
      <c r="D66">
        <v>179</v>
      </c>
      <c r="E66">
        <v>4498</v>
      </c>
      <c r="F66">
        <v>25.13</v>
      </c>
      <c r="G66" s="3"/>
    </row>
    <row r="67" spans="1:7" ht="15.6" hidden="1" outlineLevel="2" x14ac:dyDescent="0.6">
      <c r="A67" s="25" t="s">
        <v>92</v>
      </c>
      <c r="B67">
        <v>1</v>
      </c>
      <c r="C67">
        <v>1</v>
      </c>
      <c r="D67">
        <v>4</v>
      </c>
      <c r="E67">
        <v>266</v>
      </c>
      <c r="F67">
        <v>66.459999999999994</v>
      </c>
      <c r="G67" s="3"/>
    </row>
    <row r="68" spans="1:7" ht="15.6" hidden="1" outlineLevel="2" x14ac:dyDescent="0.6">
      <c r="A68" s="25" t="s">
        <v>94</v>
      </c>
      <c r="B68" s="26"/>
      <c r="C68" s="26"/>
      <c r="D68" s="26"/>
      <c r="E68" s="26"/>
      <c r="F68" s="26"/>
      <c r="G68" s="3"/>
    </row>
    <row r="69" spans="1:7" ht="15.6" hidden="1" outlineLevel="2" x14ac:dyDescent="0.6">
      <c r="A69" s="25" t="s">
        <v>93</v>
      </c>
      <c r="B69" s="26"/>
      <c r="C69" s="26"/>
      <c r="D69" s="26"/>
      <c r="E69" s="26"/>
      <c r="F69" s="26"/>
      <c r="G69" s="3"/>
    </row>
    <row r="70" spans="1:7" s="22" customFormat="1" ht="15.9" hidden="1" customHeight="1" outlineLevel="1" collapsed="1" x14ac:dyDescent="0.6">
      <c r="A70" s="21" t="s">
        <v>10</v>
      </c>
      <c r="B70" s="14">
        <f t="shared" ref="B70:E70" si="22">B71+B72+B73+B74+B75</f>
        <v>803</v>
      </c>
      <c r="C70" s="14">
        <f t="shared" si="22"/>
        <v>609</v>
      </c>
      <c r="D70" s="14">
        <f t="shared" si="22"/>
        <v>30303</v>
      </c>
      <c r="E70" s="14">
        <f t="shared" si="22"/>
        <v>1742294</v>
      </c>
      <c r="F70" s="14">
        <f>SUM(F71:F73)/3</f>
        <v>48.00333333333333</v>
      </c>
      <c r="G70" s="10"/>
    </row>
    <row r="71" spans="1:7" ht="15.6" hidden="1" outlineLevel="2" x14ac:dyDescent="0.6">
      <c r="A71" s="25" t="s">
        <v>89</v>
      </c>
      <c r="B71" s="6">
        <v>694</v>
      </c>
      <c r="C71" s="6">
        <v>502</v>
      </c>
      <c r="D71" s="6">
        <v>26146</v>
      </c>
      <c r="E71" s="6">
        <v>1591931</v>
      </c>
      <c r="F71">
        <v>60.89</v>
      </c>
      <c r="G71" s="3"/>
    </row>
    <row r="72" spans="1:7" ht="15.6" hidden="1" outlineLevel="2" x14ac:dyDescent="0.6">
      <c r="A72" s="25" t="s">
        <v>91</v>
      </c>
      <c r="B72">
        <v>58</v>
      </c>
      <c r="C72">
        <v>55</v>
      </c>
      <c r="D72">
        <v>3460</v>
      </c>
      <c r="E72">
        <v>130625</v>
      </c>
      <c r="F72">
        <v>37.75</v>
      </c>
      <c r="G72" s="3"/>
    </row>
    <row r="73" spans="1:7" ht="15.6" hidden="1" outlineLevel="2" x14ac:dyDescent="0.6">
      <c r="A73" s="25" t="s">
        <v>92</v>
      </c>
      <c r="B73">
        <v>50</v>
      </c>
      <c r="C73">
        <v>51</v>
      </c>
      <c r="D73">
        <v>435</v>
      </c>
      <c r="E73">
        <v>19735</v>
      </c>
      <c r="F73">
        <v>45.37</v>
      </c>
      <c r="G73" s="3"/>
    </row>
    <row r="74" spans="1:7" ht="15.6" hidden="1" outlineLevel="2" x14ac:dyDescent="0.6">
      <c r="A74" s="25" t="s">
        <v>94</v>
      </c>
      <c r="B74">
        <v>1</v>
      </c>
      <c r="C74">
        <v>1</v>
      </c>
      <c r="D74">
        <v>262</v>
      </c>
      <c r="E74">
        <v>3</v>
      </c>
      <c r="F74">
        <v>87.47</v>
      </c>
      <c r="G74" s="3"/>
    </row>
    <row r="75" spans="1:7" ht="17.100000000000001" hidden="1" customHeight="1" outlineLevel="2" x14ac:dyDescent="0.6">
      <c r="A75" s="25" t="s">
        <v>93</v>
      </c>
      <c r="B75" s="26"/>
      <c r="C75" s="26"/>
      <c r="D75" s="26"/>
      <c r="E75" s="26"/>
      <c r="F75" s="26"/>
      <c r="G75" s="3"/>
    </row>
    <row r="76" spans="1:7" s="22" customFormat="1" ht="15.6" hidden="1" outlineLevel="1" collapsed="1" x14ac:dyDescent="0.6">
      <c r="A76" s="21" t="s">
        <v>11</v>
      </c>
      <c r="B76" s="14">
        <f t="shared" ref="B76:E76" si="23">B77+B78+B79+B80+B81</f>
        <v>2143</v>
      </c>
      <c r="C76" s="14">
        <f t="shared" si="23"/>
        <v>1925</v>
      </c>
      <c r="D76" s="14">
        <f t="shared" si="23"/>
        <v>85994</v>
      </c>
      <c r="E76" s="14">
        <f t="shared" si="23"/>
        <v>5961673</v>
      </c>
      <c r="F76" s="14">
        <f>SUM(F77:F79)/3</f>
        <v>54.226666666666667</v>
      </c>
      <c r="G76" s="10"/>
    </row>
    <row r="77" spans="1:7" ht="15.6" hidden="1" outlineLevel="3" x14ac:dyDescent="0.6">
      <c r="A77" s="25" t="s">
        <v>89</v>
      </c>
      <c r="B77" s="6">
        <v>1922</v>
      </c>
      <c r="C77" s="6">
        <v>1709</v>
      </c>
      <c r="D77" s="6">
        <v>79522</v>
      </c>
      <c r="E77" s="6">
        <v>5716939</v>
      </c>
      <c r="F77">
        <v>71.89</v>
      </c>
      <c r="G77" s="3"/>
    </row>
    <row r="78" spans="1:7" ht="15.6" hidden="1" outlineLevel="3" x14ac:dyDescent="0.6">
      <c r="A78" s="25" t="s">
        <v>91</v>
      </c>
      <c r="B78">
        <v>139</v>
      </c>
      <c r="C78">
        <v>134</v>
      </c>
      <c r="D78">
        <v>5759</v>
      </c>
      <c r="E78">
        <v>205432</v>
      </c>
      <c r="F78">
        <v>35.67</v>
      </c>
      <c r="G78" s="3"/>
    </row>
    <row r="79" spans="1:7" ht="15.6" hidden="1" outlineLevel="3" x14ac:dyDescent="0.6">
      <c r="A79" s="25" t="s">
        <v>92</v>
      </c>
      <c r="B79">
        <v>82</v>
      </c>
      <c r="C79">
        <v>82</v>
      </c>
      <c r="D79">
        <v>713</v>
      </c>
      <c r="E79">
        <v>39302</v>
      </c>
      <c r="F79">
        <v>55.12</v>
      </c>
      <c r="G79" s="3"/>
    </row>
    <row r="80" spans="1:7" ht="15.6" hidden="1" outlineLevel="3" x14ac:dyDescent="0.6">
      <c r="A80" s="25" t="s">
        <v>94</v>
      </c>
      <c r="B80" s="26"/>
      <c r="C80" s="26"/>
      <c r="D80" s="26"/>
      <c r="E80" s="26"/>
      <c r="F80" s="26"/>
      <c r="G80" s="3"/>
    </row>
    <row r="81" spans="1:7" ht="15.6" hidden="1" outlineLevel="3" x14ac:dyDescent="0.6">
      <c r="A81" s="25" t="s">
        <v>93</v>
      </c>
      <c r="B81" s="26"/>
      <c r="C81" s="26"/>
      <c r="D81" s="26"/>
      <c r="E81" s="26"/>
      <c r="F81" s="26"/>
      <c r="G81" s="3"/>
    </row>
    <row r="82" spans="1:7" s="22" customFormat="1" ht="15.6" hidden="1" outlineLevel="1" collapsed="1" x14ac:dyDescent="0.6">
      <c r="A82" s="21" t="s">
        <v>12</v>
      </c>
      <c r="B82" s="14">
        <f t="shared" ref="B82:E82" si="24">B83+B84+B85+B86+B87</f>
        <v>443</v>
      </c>
      <c r="C82" s="14">
        <f t="shared" si="24"/>
        <v>325</v>
      </c>
      <c r="D82" s="14">
        <f t="shared" si="24"/>
        <v>29616</v>
      </c>
      <c r="E82" s="14">
        <f t="shared" si="24"/>
        <v>1799192</v>
      </c>
      <c r="F82" s="14">
        <f>SUM(F83:F87)/5</f>
        <v>26.911999999999999</v>
      </c>
      <c r="G82" s="10"/>
    </row>
    <row r="83" spans="1:7" ht="15.6" hidden="1" outlineLevel="2" x14ac:dyDescent="0.6">
      <c r="A83" s="25" t="s">
        <v>89</v>
      </c>
      <c r="B83" s="6">
        <v>361</v>
      </c>
      <c r="C83" s="6">
        <v>249</v>
      </c>
      <c r="D83" s="6">
        <v>25180</v>
      </c>
      <c r="E83" s="6">
        <v>1645004</v>
      </c>
      <c r="F83">
        <v>65.33</v>
      </c>
      <c r="G83" s="3"/>
    </row>
    <row r="84" spans="1:7" ht="15.6" hidden="1" outlineLevel="2" x14ac:dyDescent="0.6">
      <c r="A84" s="25" t="s">
        <v>91</v>
      </c>
      <c r="B84">
        <v>70</v>
      </c>
      <c r="C84">
        <v>66</v>
      </c>
      <c r="D84">
        <v>4331</v>
      </c>
      <c r="E84">
        <v>150570</v>
      </c>
      <c r="F84">
        <v>34.770000000000003</v>
      </c>
      <c r="G84" s="3"/>
    </row>
    <row r="85" spans="1:7" ht="15.6" hidden="1" outlineLevel="2" x14ac:dyDescent="0.6">
      <c r="A85" s="25" t="s">
        <v>92</v>
      </c>
      <c r="B85">
        <v>12</v>
      </c>
      <c r="C85">
        <v>10</v>
      </c>
      <c r="D85">
        <v>105</v>
      </c>
      <c r="E85">
        <v>3618</v>
      </c>
      <c r="F85">
        <v>34.46</v>
      </c>
      <c r="G85" s="3"/>
    </row>
    <row r="86" spans="1:7" ht="15.6" hidden="1" outlineLevel="2" x14ac:dyDescent="0.6">
      <c r="A86" s="25" t="s">
        <v>94</v>
      </c>
      <c r="B86" s="26"/>
      <c r="C86" s="26"/>
      <c r="D86" s="26"/>
      <c r="E86" s="26"/>
      <c r="F86" s="26"/>
      <c r="G86" s="3"/>
    </row>
    <row r="87" spans="1:7" ht="15.6" hidden="1" outlineLevel="2" x14ac:dyDescent="0.6">
      <c r="A87" s="25" t="s">
        <v>93</v>
      </c>
      <c r="B87" s="26"/>
      <c r="C87" s="26"/>
      <c r="D87" s="26"/>
      <c r="E87" s="26"/>
      <c r="F87" s="26"/>
      <c r="G87" s="3"/>
    </row>
    <row r="88" spans="1:7" s="22" customFormat="1" ht="15.6" hidden="1" outlineLevel="1" collapsed="1" x14ac:dyDescent="0.6">
      <c r="A88" s="21" t="s">
        <v>13</v>
      </c>
      <c r="B88" s="14">
        <f t="shared" ref="B88:E88" si="25">B89+B90+B91+B92+B93</f>
        <v>508</v>
      </c>
      <c r="C88" s="14">
        <f t="shared" si="25"/>
        <v>424</v>
      </c>
      <c r="D88" s="14">
        <f t="shared" si="25"/>
        <v>22029</v>
      </c>
      <c r="E88" s="14">
        <f t="shared" si="25"/>
        <v>1195861</v>
      </c>
      <c r="F88" s="14">
        <f>SUM(F89:F91)/3</f>
        <v>40.426666666666669</v>
      </c>
      <c r="G88" s="10"/>
    </row>
    <row r="89" spans="1:7" ht="15.6" hidden="1" outlineLevel="2" x14ac:dyDescent="0.6">
      <c r="A89" s="25" t="s">
        <v>89</v>
      </c>
      <c r="B89" s="6">
        <v>454</v>
      </c>
      <c r="C89" s="6">
        <v>369</v>
      </c>
      <c r="D89" s="6">
        <v>19862</v>
      </c>
      <c r="E89" s="6">
        <v>1119727</v>
      </c>
      <c r="F89">
        <v>56.38</v>
      </c>
      <c r="G89" s="3"/>
    </row>
    <row r="90" spans="1:7" ht="15.6" hidden="1" outlineLevel="2" x14ac:dyDescent="0.6">
      <c r="A90" s="25" t="s">
        <v>91</v>
      </c>
      <c r="B90">
        <v>43</v>
      </c>
      <c r="C90">
        <v>45</v>
      </c>
      <c r="D90">
        <v>2069</v>
      </c>
      <c r="E90">
        <v>73243</v>
      </c>
      <c r="F90">
        <v>35.4</v>
      </c>
      <c r="G90" s="3"/>
    </row>
    <row r="91" spans="1:7" ht="15.6" hidden="1" outlineLevel="2" x14ac:dyDescent="0.6">
      <c r="A91" s="25" t="s">
        <v>92</v>
      </c>
      <c r="B91">
        <v>11</v>
      </c>
      <c r="C91">
        <v>10</v>
      </c>
      <c r="D91">
        <v>98</v>
      </c>
      <c r="E91">
        <v>2891</v>
      </c>
      <c r="F91">
        <v>29.5</v>
      </c>
      <c r="G91" s="3"/>
    </row>
    <row r="92" spans="1:7" ht="15.6" hidden="1" outlineLevel="2" x14ac:dyDescent="0.6">
      <c r="A92" s="25" t="s">
        <v>94</v>
      </c>
      <c r="B92" s="26"/>
      <c r="C92" s="26"/>
      <c r="D92" s="26"/>
      <c r="E92" s="26"/>
      <c r="F92" s="26"/>
      <c r="G92" s="3"/>
    </row>
    <row r="93" spans="1:7" ht="15.6" hidden="1" outlineLevel="2" x14ac:dyDescent="0.6">
      <c r="A93" s="25" t="s">
        <v>93</v>
      </c>
      <c r="B93" s="26"/>
      <c r="C93" s="26"/>
      <c r="D93" s="26"/>
      <c r="E93" s="26"/>
      <c r="F93" s="26"/>
      <c r="G93" s="3"/>
    </row>
    <row r="94" spans="1:7" s="22" customFormat="1" ht="15.6" hidden="1" outlineLevel="1" collapsed="1" x14ac:dyDescent="0.6">
      <c r="A94" s="21" t="s">
        <v>14</v>
      </c>
      <c r="B94" s="14">
        <f t="shared" ref="B94:E94" si="26">B95+B96+B97+B98+B99</f>
        <v>2782</v>
      </c>
      <c r="C94" s="14">
        <f t="shared" si="26"/>
        <v>2430</v>
      </c>
      <c r="D94" s="14">
        <f t="shared" si="26"/>
        <v>74909</v>
      </c>
      <c r="E94" s="14">
        <f t="shared" si="26"/>
        <v>4687244</v>
      </c>
      <c r="F94" s="14">
        <f>SUM(F95:F97)/3</f>
        <v>51.673333333333325</v>
      </c>
      <c r="G94" s="10"/>
    </row>
    <row r="95" spans="1:7" ht="15.6" hidden="1" outlineLevel="2" x14ac:dyDescent="0.6">
      <c r="A95" s="25" t="s">
        <v>89</v>
      </c>
      <c r="B95" s="6">
        <v>2481</v>
      </c>
      <c r="C95" s="6">
        <v>2127</v>
      </c>
      <c r="D95" s="6">
        <v>64780</v>
      </c>
      <c r="E95" s="6">
        <v>4298226</v>
      </c>
      <c r="F95">
        <v>66.349999999999994</v>
      </c>
      <c r="G95" s="3"/>
    </row>
    <row r="96" spans="1:7" ht="15.6" hidden="1" outlineLevel="2" x14ac:dyDescent="0.6">
      <c r="A96" s="25" t="s">
        <v>91</v>
      </c>
      <c r="B96">
        <v>152</v>
      </c>
      <c r="C96">
        <v>150</v>
      </c>
      <c r="D96">
        <v>8841</v>
      </c>
      <c r="E96">
        <v>321682</v>
      </c>
      <c r="F96">
        <v>36.39</v>
      </c>
      <c r="G96" s="3"/>
    </row>
    <row r="97" spans="1:7" ht="15.6" hidden="1" outlineLevel="2" x14ac:dyDescent="0.6">
      <c r="A97" s="25" t="s">
        <v>92</v>
      </c>
      <c r="B97">
        <v>149</v>
      </c>
      <c r="C97">
        <v>153</v>
      </c>
      <c r="D97">
        <v>1288</v>
      </c>
      <c r="E97">
        <v>67336</v>
      </c>
      <c r="F97">
        <v>52.28</v>
      </c>
      <c r="G97" s="3"/>
    </row>
    <row r="98" spans="1:7" ht="15.6" hidden="1" outlineLevel="2" x14ac:dyDescent="0.6">
      <c r="A98" s="25" t="s">
        <v>94</v>
      </c>
      <c r="B98" s="26"/>
      <c r="C98" s="26"/>
      <c r="D98" s="26"/>
      <c r="E98" s="26"/>
      <c r="F98" s="26"/>
      <c r="G98" s="3"/>
    </row>
    <row r="99" spans="1:7" ht="15.6" hidden="1" outlineLevel="2" x14ac:dyDescent="0.6">
      <c r="A99" s="25" t="s">
        <v>93</v>
      </c>
      <c r="B99" s="26"/>
      <c r="C99" s="26"/>
      <c r="D99" s="26"/>
      <c r="E99" s="26"/>
      <c r="F99" s="26"/>
      <c r="G99" s="3"/>
    </row>
    <row r="100" spans="1:7" s="22" customFormat="1" ht="15.6" hidden="1" outlineLevel="1" collapsed="1" x14ac:dyDescent="0.6">
      <c r="A100" s="21" t="s">
        <v>15</v>
      </c>
      <c r="B100" s="14">
        <f t="shared" ref="B100:E100" si="27">B101+B102+B103+B104+B105</f>
        <v>474</v>
      </c>
      <c r="C100" s="14">
        <f t="shared" si="27"/>
        <v>377</v>
      </c>
      <c r="D100" s="14">
        <f t="shared" si="27"/>
        <v>19846</v>
      </c>
      <c r="E100" s="14">
        <f t="shared" si="27"/>
        <v>1201891</v>
      </c>
      <c r="F100" s="14">
        <f>SUM(F101:F103)/3</f>
        <v>49.343333333333327</v>
      </c>
      <c r="G100" s="10"/>
    </row>
    <row r="101" spans="1:7" ht="15.6" hidden="1" outlineLevel="2" x14ac:dyDescent="0.6">
      <c r="A101" s="25" t="s">
        <v>89</v>
      </c>
      <c r="B101" s="6">
        <v>418</v>
      </c>
      <c r="C101" s="6">
        <v>326</v>
      </c>
      <c r="D101" s="6">
        <v>18027</v>
      </c>
      <c r="E101" s="6">
        <v>1132628</v>
      </c>
      <c r="F101">
        <v>62.83</v>
      </c>
      <c r="G101" s="3"/>
    </row>
    <row r="102" spans="1:7" ht="15.6" hidden="1" outlineLevel="2" x14ac:dyDescent="0.6">
      <c r="A102" s="25" t="s">
        <v>91</v>
      </c>
      <c r="B102">
        <v>36</v>
      </c>
      <c r="C102">
        <v>32</v>
      </c>
      <c r="D102">
        <v>1660</v>
      </c>
      <c r="E102">
        <v>61619</v>
      </c>
      <c r="F102">
        <v>37.119999999999997</v>
      </c>
      <c r="G102" s="3"/>
    </row>
    <row r="103" spans="1:7" ht="15.6" hidden="1" outlineLevel="2" x14ac:dyDescent="0.6">
      <c r="A103" s="25" t="s">
        <v>92</v>
      </c>
      <c r="B103">
        <v>20</v>
      </c>
      <c r="C103">
        <v>19</v>
      </c>
      <c r="D103">
        <v>159</v>
      </c>
      <c r="E103">
        <v>7644</v>
      </c>
      <c r="F103">
        <v>48.08</v>
      </c>
      <c r="G103" s="3"/>
    </row>
    <row r="104" spans="1:7" ht="15.6" hidden="1" outlineLevel="2" x14ac:dyDescent="0.6">
      <c r="A104" s="25" t="s">
        <v>94</v>
      </c>
      <c r="B104" s="26"/>
      <c r="C104" s="26"/>
      <c r="D104" s="26"/>
      <c r="E104" s="26"/>
      <c r="F104" s="26"/>
      <c r="G104" s="3"/>
    </row>
    <row r="105" spans="1:7" ht="15.6" hidden="1" outlineLevel="2" x14ac:dyDescent="0.6">
      <c r="A105" s="25" t="s">
        <v>93</v>
      </c>
      <c r="B105" s="26"/>
      <c r="C105" s="26"/>
      <c r="D105" s="26"/>
      <c r="E105" s="26"/>
      <c r="F105" s="26"/>
      <c r="G105" s="3"/>
    </row>
    <row r="106" spans="1:7" s="22" customFormat="1" ht="15.6" hidden="1" outlineLevel="1" collapsed="1" x14ac:dyDescent="0.6">
      <c r="A106" s="21" t="s">
        <v>16</v>
      </c>
      <c r="B106" s="14">
        <f t="shared" ref="B106:E106" si="28">B107+B108+B109+B110+B111</f>
        <v>4472</v>
      </c>
      <c r="C106" s="14">
        <f t="shared" si="28"/>
        <v>3757</v>
      </c>
      <c r="D106" s="14">
        <f t="shared" si="28"/>
        <v>117300</v>
      </c>
      <c r="E106" s="14">
        <f t="shared" si="28"/>
        <v>6973463</v>
      </c>
      <c r="F106" s="14">
        <f>SUM(F107:F109)/3</f>
        <v>50.089999999999996</v>
      </c>
      <c r="G106" s="10"/>
    </row>
    <row r="107" spans="1:7" ht="15.6" hidden="1" outlineLevel="2" x14ac:dyDescent="0.6">
      <c r="A107" s="25" t="s">
        <v>89</v>
      </c>
      <c r="B107" s="6">
        <v>3943</v>
      </c>
      <c r="C107" s="6">
        <v>3273</v>
      </c>
      <c r="D107" s="6">
        <v>99686</v>
      </c>
      <c r="E107" s="6">
        <v>6323767</v>
      </c>
      <c r="F107">
        <v>63.44</v>
      </c>
      <c r="G107" s="3"/>
    </row>
    <row r="108" spans="1:7" ht="15.6" hidden="1" outlineLevel="2" x14ac:dyDescent="0.6">
      <c r="A108" s="25" t="s">
        <v>91</v>
      </c>
      <c r="B108">
        <v>264</v>
      </c>
      <c r="C108">
        <v>221</v>
      </c>
      <c r="D108">
        <v>15545</v>
      </c>
      <c r="E108">
        <v>542213</v>
      </c>
      <c r="F108">
        <v>34.880000000000003</v>
      </c>
      <c r="G108" s="3"/>
    </row>
    <row r="109" spans="1:7" ht="15.6" hidden="1" outlineLevel="2" x14ac:dyDescent="0.6">
      <c r="A109" s="25" t="s">
        <v>92</v>
      </c>
      <c r="B109">
        <v>265</v>
      </c>
      <c r="C109">
        <v>263</v>
      </c>
      <c r="D109">
        <v>2069</v>
      </c>
      <c r="E109">
        <v>107483</v>
      </c>
      <c r="F109">
        <v>51.95</v>
      </c>
      <c r="G109" s="3"/>
    </row>
    <row r="110" spans="1:7" ht="15.6" hidden="1" outlineLevel="2" x14ac:dyDescent="0.6">
      <c r="A110" s="25" t="s">
        <v>94</v>
      </c>
      <c r="B110" s="26"/>
      <c r="C110" s="26"/>
      <c r="D110" s="26"/>
      <c r="E110" s="26"/>
      <c r="F110" s="26"/>
      <c r="G110" s="3"/>
    </row>
    <row r="111" spans="1:7" ht="15.6" hidden="1" outlineLevel="2" x14ac:dyDescent="0.6">
      <c r="A111" s="25" t="s">
        <v>93</v>
      </c>
      <c r="B111" s="26"/>
      <c r="C111" s="26"/>
      <c r="D111" s="26"/>
      <c r="E111" s="26"/>
      <c r="F111" s="26"/>
      <c r="G111" s="3"/>
    </row>
    <row r="112" spans="1:7" ht="15.6" hidden="1" outlineLevel="1" collapsed="1" x14ac:dyDescent="0.6">
      <c r="A112" s="25"/>
      <c r="B112" s="26"/>
      <c r="C112" s="26"/>
      <c r="D112" s="26"/>
      <c r="E112" s="26"/>
      <c r="F112" s="26"/>
      <c r="G112" s="3"/>
    </row>
    <row r="113" spans="1:7" s="4" customFormat="1" ht="24" customHeight="1" collapsed="1" x14ac:dyDescent="0.6">
      <c r="A113" s="11" t="s">
        <v>82</v>
      </c>
      <c r="B113" s="9">
        <f>B114+B115+B116+B117+B118</f>
        <v>1270</v>
      </c>
      <c r="C113" s="9">
        <f t="shared" ref="C113:E113" si="29">C114+C115+C116+C117+C118</f>
        <v>954</v>
      </c>
      <c r="D113" s="9">
        <f t="shared" si="29"/>
        <v>73456</v>
      </c>
      <c r="E113" s="9">
        <f t="shared" si="29"/>
        <v>3871625</v>
      </c>
      <c r="F113" s="8">
        <f>E114/D113</f>
        <v>48.152308865170987</v>
      </c>
      <c r="G113" s="10"/>
    </row>
    <row r="114" spans="1:7" ht="15.6" hidden="1" outlineLevel="2" x14ac:dyDescent="0.6">
      <c r="A114" s="25" t="s">
        <v>89</v>
      </c>
      <c r="B114" s="6">
        <f>B120+B126+B132</f>
        <v>1088</v>
      </c>
      <c r="C114" s="6">
        <f t="shared" ref="C114:E114" si="30">C120+C126+C132</f>
        <v>779</v>
      </c>
      <c r="D114" s="6">
        <f t="shared" si="30"/>
        <v>64360</v>
      </c>
      <c r="E114" s="6">
        <f t="shared" si="30"/>
        <v>3537076</v>
      </c>
      <c r="F114">
        <v>54.26</v>
      </c>
      <c r="G114" s="3"/>
    </row>
    <row r="115" spans="1:7" ht="15.6" hidden="1" outlineLevel="2" x14ac:dyDescent="0.6">
      <c r="A115" s="25" t="s">
        <v>91</v>
      </c>
      <c r="B115" s="6">
        <f t="shared" ref="B115:B118" si="31">B121+B127+B133</f>
        <v>137</v>
      </c>
      <c r="C115" s="6">
        <f t="shared" ref="C115:E115" si="32">C121+C127+C133</f>
        <v>125</v>
      </c>
      <c r="D115" s="6">
        <f t="shared" si="32"/>
        <v>8683</v>
      </c>
      <c r="E115" s="6">
        <f t="shared" si="32"/>
        <v>314336</v>
      </c>
      <c r="F115">
        <v>36.56</v>
      </c>
      <c r="G115" s="3"/>
    </row>
    <row r="116" spans="1:7" ht="15.6" hidden="1" outlineLevel="2" x14ac:dyDescent="0.6">
      <c r="A116" s="25" t="s">
        <v>92</v>
      </c>
      <c r="B116" s="6">
        <f t="shared" si="31"/>
        <v>45</v>
      </c>
      <c r="C116" s="6">
        <f t="shared" ref="C116:E116" si="33">C122+C128+C134</f>
        <v>50</v>
      </c>
      <c r="D116" s="6">
        <f t="shared" si="33"/>
        <v>413</v>
      </c>
      <c r="E116" s="6">
        <f t="shared" si="33"/>
        <v>20213</v>
      </c>
      <c r="F116">
        <v>48.18</v>
      </c>
      <c r="G116" s="3"/>
    </row>
    <row r="117" spans="1:7" ht="15.6" hidden="1" outlineLevel="2" x14ac:dyDescent="0.6">
      <c r="A117" s="25" t="s">
        <v>94</v>
      </c>
      <c r="B117" s="6">
        <f t="shared" si="31"/>
        <v>0</v>
      </c>
      <c r="C117" s="6">
        <f t="shared" ref="C117:E117" si="34">C123+C129+C135</f>
        <v>0</v>
      </c>
      <c r="D117" s="6">
        <f t="shared" si="34"/>
        <v>0</v>
      </c>
      <c r="E117" s="6">
        <f t="shared" si="34"/>
        <v>0</v>
      </c>
      <c r="F117" s="26"/>
      <c r="G117" s="3"/>
    </row>
    <row r="118" spans="1:7" ht="15.6" hidden="1" outlineLevel="2" x14ac:dyDescent="0.6">
      <c r="A118" s="25" t="s">
        <v>93</v>
      </c>
      <c r="B118" s="6">
        <f t="shared" si="31"/>
        <v>0</v>
      </c>
      <c r="C118" s="6">
        <f t="shared" ref="C118:E118" si="35">C124+C130+C136</f>
        <v>0</v>
      </c>
      <c r="D118" s="6">
        <f t="shared" si="35"/>
        <v>0</v>
      </c>
      <c r="E118" s="6">
        <f t="shared" si="35"/>
        <v>0</v>
      </c>
      <c r="F118" s="26"/>
      <c r="G118" s="3"/>
    </row>
    <row r="119" spans="1:7" s="22" customFormat="1" ht="15.6" hidden="1" outlineLevel="1" x14ac:dyDescent="0.6">
      <c r="A119" s="21" t="s">
        <v>17</v>
      </c>
      <c r="B119" s="14">
        <f t="shared" ref="B119:E119" si="36">B120+B121+B122+B123+B124</f>
        <v>689</v>
      </c>
      <c r="C119" s="14">
        <f t="shared" si="36"/>
        <v>501</v>
      </c>
      <c r="D119" s="14">
        <f t="shared" si="36"/>
        <v>40449</v>
      </c>
      <c r="E119" s="14">
        <f t="shared" si="36"/>
        <v>2114729</v>
      </c>
      <c r="F119" s="12">
        <f>SUM(F120:F124)/5</f>
        <v>27.8</v>
      </c>
      <c r="G119" s="10"/>
    </row>
    <row r="120" spans="1:7" ht="15.6" hidden="1" outlineLevel="2" x14ac:dyDescent="0.6">
      <c r="A120" s="25" t="s">
        <v>89</v>
      </c>
      <c r="B120" s="6">
        <v>589</v>
      </c>
      <c r="C120" s="6">
        <v>406</v>
      </c>
      <c r="D120" s="6">
        <v>35757</v>
      </c>
      <c r="E120" s="6">
        <v>1940335</v>
      </c>
      <c r="F120">
        <v>54.26</v>
      </c>
      <c r="G120" s="3"/>
    </row>
    <row r="121" spans="1:7" ht="15.6" hidden="1" outlineLevel="2" x14ac:dyDescent="0.6">
      <c r="A121" s="25" t="s">
        <v>91</v>
      </c>
      <c r="B121">
        <v>73</v>
      </c>
      <c r="C121">
        <v>65</v>
      </c>
      <c r="D121">
        <v>4448</v>
      </c>
      <c r="E121">
        <v>162638</v>
      </c>
      <c r="F121">
        <v>36.56</v>
      </c>
      <c r="G121" s="3"/>
    </row>
    <row r="122" spans="1:7" ht="15.6" hidden="1" outlineLevel="2" x14ac:dyDescent="0.6">
      <c r="A122" s="25" t="s">
        <v>92</v>
      </c>
      <c r="B122">
        <v>27</v>
      </c>
      <c r="C122">
        <v>30</v>
      </c>
      <c r="D122">
        <v>244</v>
      </c>
      <c r="E122">
        <v>11756</v>
      </c>
      <c r="F122">
        <v>48.18</v>
      </c>
      <c r="G122" s="3"/>
    </row>
    <row r="123" spans="1:7" ht="15.6" hidden="1" outlineLevel="2" x14ac:dyDescent="0.6">
      <c r="A123" s="25" t="s">
        <v>94</v>
      </c>
      <c r="B123" s="26">
        <v>0</v>
      </c>
      <c r="C123" s="26">
        <v>0</v>
      </c>
      <c r="D123" s="26">
        <v>0</v>
      </c>
      <c r="E123" s="26">
        <v>0</v>
      </c>
      <c r="F123" s="26"/>
      <c r="G123" s="3"/>
    </row>
    <row r="124" spans="1:7" ht="15.6" hidden="1" outlineLevel="2" x14ac:dyDescent="0.6">
      <c r="A124" s="25" t="s">
        <v>93</v>
      </c>
      <c r="B124" s="26">
        <v>0</v>
      </c>
      <c r="C124" s="26">
        <v>0</v>
      </c>
      <c r="D124" s="26">
        <v>0</v>
      </c>
      <c r="E124" s="26">
        <v>0</v>
      </c>
      <c r="F124" s="26"/>
      <c r="G124" s="3"/>
    </row>
    <row r="125" spans="1:7" s="22" customFormat="1" ht="15.6" hidden="1" outlineLevel="1" collapsed="1" x14ac:dyDescent="0.6">
      <c r="A125" s="21" t="s">
        <v>18</v>
      </c>
      <c r="B125" s="14">
        <f t="shared" ref="B125:E125" si="37">B126+B127+B128+B129+B130</f>
        <v>479</v>
      </c>
      <c r="C125" s="14">
        <f t="shared" si="37"/>
        <v>364</v>
      </c>
      <c r="D125" s="14">
        <f t="shared" si="37"/>
        <v>26533</v>
      </c>
      <c r="E125" s="14">
        <f t="shared" si="37"/>
        <v>1421547</v>
      </c>
      <c r="F125" s="14">
        <f>SUM(F126:F128)/3</f>
        <v>47.680000000000007</v>
      </c>
      <c r="G125" s="10"/>
    </row>
    <row r="126" spans="1:7" ht="15.6" hidden="1" outlineLevel="2" x14ac:dyDescent="0.6">
      <c r="A126" s="25" t="s">
        <v>89</v>
      </c>
      <c r="B126" s="6">
        <v>408</v>
      </c>
      <c r="C126" s="6">
        <v>297</v>
      </c>
      <c r="D126" s="6">
        <v>22676</v>
      </c>
      <c r="E126" s="6">
        <v>1278560</v>
      </c>
      <c r="F126">
        <v>56.38</v>
      </c>
      <c r="G126" s="3"/>
    </row>
    <row r="127" spans="1:7" ht="15.6" hidden="1" outlineLevel="2" x14ac:dyDescent="0.6">
      <c r="A127" s="25" t="s">
        <v>91</v>
      </c>
      <c r="B127">
        <v>56</v>
      </c>
      <c r="C127">
        <v>51</v>
      </c>
      <c r="D127">
        <v>3721</v>
      </c>
      <c r="E127">
        <v>136178</v>
      </c>
      <c r="F127">
        <v>36.6</v>
      </c>
      <c r="G127" s="3"/>
    </row>
    <row r="128" spans="1:7" ht="15.6" hidden="1" outlineLevel="2" x14ac:dyDescent="0.6">
      <c r="A128" s="25" t="s">
        <v>92</v>
      </c>
      <c r="B128">
        <v>15</v>
      </c>
      <c r="C128">
        <v>16</v>
      </c>
      <c r="D128">
        <v>136</v>
      </c>
      <c r="E128">
        <v>6809</v>
      </c>
      <c r="F128">
        <v>50.06</v>
      </c>
      <c r="G128" s="3"/>
    </row>
    <row r="129" spans="1:7" ht="15.6" hidden="1" outlineLevel="2" x14ac:dyDescent="0.6">
      <c r="A129" s="25" t="s">
        <v>94</v>
      </c>
      <c r="B129" s="26">
        <v>0</v>
      </c>
      <c r="C129" s="26">
        <v>0</v>
      </c>
      <c r="D129" s="26">
        <v>0</v>
      </c>
      <c r="E129" s="26">
        <v>0</v>
      </c>
      <c r="F129" s="26"/>
      <c r="G129" s="3"/>
    </row>
    <row r="130" spans="1:7" ht="15.6" hidden="1" outlineLevel="2" x14ac:dyDescent="0.6">
      <c r="A130" s="25" t="s">
        <v>93</v>
      </c>
      <c r="B130" s="26">
        <v>0</v>
      </c>
      <c r="C130" s="26">
        <v>0</v>
      </c>
      <c r="D130" s="26">
        <v>0</v>
      </c>
      <c r="E130" s="26">
        <v>0</v>
      </c>
      <c r="F130" s="26"/>
      <c r="G130" s="3"/>
    </row>
    <row r="131" spans="1:7" s="22" customFormat="1" ht="15.6" hidden="1" outlineLevel="1" collapsed="1" x14ac:dyDescent="0.6">
      <c r="A131" s="21" t="s">
        <v>19</v>
      </c>
      <c r="B131" s="14">
        <f t="shared" ref="B131:E131" si="38">B132+B133+B134+B135+B136</f>
        <v>102</v>
      </c>
      <c r="C131" s="14">
        <f t="shared" si="38"/>
        <v>89</v>
      </c>
      <c r="D131" s="14">
        <f t="shared" si="38"/>
        <v>6474</v>
      </c>
      <c r="E131" s="14">
        <f t="shared" si="38"/>
        <v>335349</v>
      </c>
      <c r="F131" s="14">
        <f>SUM(F132:F134)/3</f>
        <v>44.596666666666671</v>
      </c>
      <c r="G131" s="10"/>
    </row>
    <row r="132" spans="1:7" ht="15.6" hidden="1" outlineLevel="2" x14ac:dyDescent="0.6">
      <c r="A132" s="25" t="s">
        <v>89</v>
      </c>
      <c r="B132" s="6">
        <v>91</v>
      </c>
      <c r="C132" s="6">
        <v>76</v>
      </c>
      <c r="D132" s="6">
        <v>5927</v>
      </c>
      <c r="E132" s="6">
        <v>318181</v>
      </c>
      <c r="F132">
        <v>53.68</v>
      </c>
      <c r="G132" s="3"/>
    </row>
    <row r="133" spans="1:7" ht="15.6" hidden="1" outlineLevel="2" x14ac:dyDescent="0.6">
      <c r="A133" s="25" t="s">
        <v>91</v>
      </c>
      <c r="B133">
        <v>8</v>
      </c>
      <c r="C133">
        <v>9</v>
      </c>
      <c r="D133">
        <v>514</v>
      </c>
      <c r="E133">
        <v>15520</v>
      </c>
      <c r="F133">
        <v>30.19</v>
      </c>
      <c r="G133" s="3"/>
    </row>
    <row r="134" spans="1:7" ht="15.6" hidden="1" outlineLevel="2" x14ac:dyDescent="0.6">
      <c r="A134" s="25" t="s">
        <v>92</v>
      </c>
      <c r="B134">
        <v>3</v>
      </c>
      <c r="C134">
        <v>4</v>
      </c>
      <c r="D134">
        <v>33</v>
      </c>
      <c r="E134">
        <v>1648</v>
      </c>
      <c r="F134">
        <v>49.92</v>
      </c>
      <c r="G134" s="3"/>
    </row>
    <row r="135" spans="1:7" ht="15.6" hidden="1" outlineLevel="2" x14ac:dyDescent="0.6">
      <c r="A135" s="25" t="s">
        <v>94</v>
      </c>
      <c r="B135" s="26">
        <v>0</v>
      </c>
      <c r="C135" s="26">
        <v>0</v>
      </c>
      <c r="D135" s="26">
        <v>0</v>
      </c>
      <c r="E135" s="26">
        <v>0</v>
      </c>
      <c r="F135" s="26"/>
      <c r="G135" s="3"/>
    </row>
    <row r="136" spans="1:7" ht="15.6" hidden="1" outlineLevel="2" x14ac:dyDescent="0.6">
      <c r="A136" s="25" t="s">
        <v>93</v>
      </c>
      <c r="B136" s="26">
        <v>0</v>
      </c>
      <c r="C136" s="26">
        <v>0</v>
      </c>
      <c r="D136" s="26">
        <v>0</v>
      </c>
      <c r="E136" s="26">
        <v>0</v>
      </c>
      <c r="F136" s="26"/>
      <c r="G136" s="3"/>
    </row>
    <row r="137" spans="1:7" ht="15.6" hidden="1" outlineLevel="1" collapsed="1" x14ac:dyDescent="0.6">
      <c r="A137" s="25"/>
      <c r="B137" s="26"/>
      <c r="C137" s="26"/>
      <c r="D137" s="26"/>
      <c r="E137" s="26"/>
      <c r="F137" s="26"/>
      <c r="G137" s="3"/>
    </row>
    <row r="138" spans="1:7" s="4" customFormat="1" ht="23.4" customHeight="1" collapsed="1" x14ac:dyDescent="0.6">
      <c r="A138" s="11" t="s">
        <v>81</v>
      </c>
      <c r="B138" s="9">
        <f>B139+B140+B141+B142+B143</f>
        <v>20608</v>
      </c>
      <c r="C138" s="9">
        <f t="shared" ref="C138:E138" si="39">C139+C140+C141+C142+C143</f>
        <v>17103</v>
      </c>
      <c r="D138" s="9">
        <f t="shared" si="39"/>
        <v>1259873</v>
      </c>
      <c r="E138" s="9">
        <f t="shared" si="39"/>
        <v>77483455</v>
      </c>
      <c r="F138" s="8">
        <f>E139/D138</f>
        <v>56.747092762524474</v>
      </c>
      <c r="G138" s="3"/>
    </row>
    <row r="139" spans="1:7" ht="15.9" hidden="1" customHeight="1" outlineLevel="2" x14ac:dyDescent="0.6">
      <c r="A139" s="25" t="s">
        <v>89</v>
      </c>
      <c r="B139" s="6">
        <f>B145+B151+B157+B163+B169</f>
        <v>17095</v>
      </c>
      <c r="C139" s="6">
        <f t="shared" ref="C139:E139" si="40">C145+C151+C157+C163+C169</f>
        <v>13640</v>
      </c>
      <c r="D139" s="6">
        <f t="shared" si="40"/>
        <v>1099102</v>
      </c>
      <c r="E139" s="6">
        <f t="shared" si="40"/>
        <v>71494130</v>
      </c>
      <c r="F139"/>
      <c r="G139" s="3"/>
    </row>
    <row r="140" spans="1:7" ht="15.6" hidden="1" outlineLevel="2" x14ac:dyDescent="0.6">
      <c r="A140" s="25" t="s">
        <v>91</v>
      </c>
      <c r="B140" s="6">
        <f t="shared" ref="B140:B143" si="41">B146+B152+B158+B164+B170</f>
        <v>2420</v>
      </c>
      <c r="C140" s="6">
        <f t="shared" ref="C140:E140" si="42">C146+C152+C158+C164+C170</f>
        <v>2318</v>
      </c>
      <c r="D140" s="6">
        <f t="shared" si="42"/>
        <v>149636</v>
      </c>
      <c r="E140" s="6">
        <f t="shared" si="42"/>
        <v>5435840</v>
      </c>
      <c r="F140"/>
      <c r="G140" s="3"/>
    </row>
    <row r="141" spans="1:7" ht="15.6" hidden="1" outlineLevel="2" x14ac:dyDescent="0.6">
      <c r="A141" s="25" t="s">
        <v>92</v>
      </c>
      <c r="B141" s="6">
        <f t="shared" si="41"/>
        <v>1091</v>
      </c>
      <c r="C141" s="6">
        <f t="shared" ref="C141:E141" si="43">C147+C153+C159+C165+C171</f>
        <v>1143</v>
      </c>
      <c r="D141" s="6">
        <f t="shared" si="43"/>
        <v>10121</v>
      </c>
      <c r="E141" s="6">
        <f t="shared" si="43"/>
        <v>553475</v>
      </c>
      <c r="F141"/>
      <c r="G141" s="3"/>
    </row>
    <row r="142" spans="1:7" ht="15.6" hidden="1" outlineLevel="2" x14ac:dyDescent="0.6">
      <c r="A142" s="25" t="s">
        <v>94</v>
      </c>
      <c r="B142" s="6">
        <f t="shared" si="41"/>
        <v>2</v>
      </c>
      <c r="C142" s="6">
        <f t="shared" ref="C142:E142" si="44">C148+C154+C160+C166+C172</f>
        <v>2</v>
      </c>
      <c r="D142" s="6">
        <f t="shared" si="44"/>
        <v>1014</v>
      </c>
      <c r="E142" s="6">
        <f t="shared" si="44"/>
        <v>10</v>
      </c>
      <c r="F142" s="26"/>
      <c r="G142" s="3"/>
    </row>
    <row r="143" spans="1:7" ht="15.6" hidden="1" outlineLevel="2" x14ac:dyDescent="0.6">
      <c r="A143" s="25" t="s">
        <v>93</v>
      </c>
      <c r="B143" s="6">
        <f t="shared" si="41"/>
        <v>0</v>
      </c>
      <c r="C143" s="6">
        <f t="shared" ref="C143:E143" si="45">C149+C155+C161+C167+C173</f>
        <v>0</v>
      </c>
      <c r="D143" s="6">
        <f t="shared" si="45"/>
        <v>0</v>
      </c>
      <c r="E143" s="6">
        <f t="shared" si="45"/>
        <v>0</v>
      </c>
      <c r="F143" s="26"/>
      <c r="G143" s="3"/>
    </row>
    <row r="144" spans="1:7" s="22" customFormat="1" ht="15.6" hidden="1" outlineLevel="1" x14ac:dyDescent="0.6">
      <c r="A144" s="21" t="s">
        <v>20</v>
      </c>
      <c r="B144" s="14">
        <f t="shared" ref="B144:E144" si="46">B145+B146+B147+B148+B149</f>
        <v>1304</v>
      </c>
      <c r="C144" s="14">
        <f t="shared" si="46"/>
        <v>960</v>
      </c>
      <c r="D144" s="14">
        <f t="shared" si="46"/>
        <v>89854</v>
      </c>
      <c r="E144" s="14">
        <f t="shared" si="46"/>
        <v>4556383</v>
      </c>
      <c r="F144" s="14"/>
      <c r="G144" s="10"/>
    </row>
    <row r="145" spans="1:7" ht="15.9" hidden="1" customHeight="1" outlineLevel="2" x14ac:dyDescent="0.6">
      <c r="A145" s="25" t="s">
        <v>89</v>
      </c>
      <c r="B145" s="6">
        <v>1084</v>
      </c>
      <c r="C145" s="6">
        <v>738</v>
      </c>
      <c r="D145" s="6">
        <v>76582</v>
      </c>
      <c r="E145" s="6">
        <v>4087124</v>
      </c>
      <c r="F145">
        <v>53.37</v>
      </c>
      <c r="G145" s="3"/>
    </row>
    <row r="146" spans="1:7" ht="15.6" hidden="1" outlineLevel="2" x14ac:dyDescent="0.6">
      <c r="A146" s="25" t="s">
        <v>91</v>
      </c>
      <c r="B146">
        <v>169</v>
      </c>
      <c r="C146">
        <v>165</v>
      </c>
      <c r="D146">
        <v>12761</v>
      </c>
      <c r="E146">
        <v>444020</v>
      </c>
      <c r="F146">
        <v>34.799999999999997</v>
      </c>
      <c r="G146" s="3"/>
    </row>
    <row r="147" spans="1:7" ht="15.6" hidden="1" outlineLevel="2" x14ac:dyDescent="0.6">
      <c r="A147" s="25" t="s">
        <v>92</v>
      </c>
      <c r="B147">
        <v>51</v>
      </c>
      <c r="C147">
        <v>57</v>
      </c>
      <c r="D147">
        <v>511</v>
      </c>
      <c r="E147">
        <v>25239</v>
      </c>
      <c r="F147">
        <v>49.39</v>
      </c>
      <c r="G147" s="3"/>
    </row>
    <row r="148" spans="1:7" ht="15.6" hidden="1" outlineLevel="2" x14ac:dyDescent="0.6">
      <c r="A148" s="25" t="s">
        <v>94</v>
      </c>
      <c r="B148" s="26">
        <v>0</v>
      </c>
      <c r="C148" s="26">
        <v>0</v>
      </c>
      <c r="D148" s="26">
        <v>0</v>
      </c>
      <c r="E148" s="26">
        <v>0</v>
      </c>
      <c r="F148" s="26"/>
      <c r="G148" s="3"/>
    </row>
    <row r="149" spans="1:7" ht="15.6" hidden="1" outlineLevel="2" x14ac:dyDescent="0.6">
      <c r="A149" s="25" t="s">
        <v>93</v>
      </c>
      <c r="B149" s="26">
        <v>0</v>
      </c>
      <c r="C149" s="26">
        <v>0</v>
      </c>
      <c r="D149" s="26">
        <v>0</v>
      </c>
      <c r="E149" s="26">
        <v>0</v>
      </c>
      <c r="F149" s="26"/>
      <c r="G149" s="3"/>
    </row>
    <row r="150" spans="1:7" s="22" customFormat="1" ht="15.6" hidden="1" outlineLevel="1" collapsed="1" x14ac:dyDescent="0.6">
      <c r="A150" s="21" t="s">
        <v>21</v>
      </c>
      <c r="B150" s="14">
        <f t="shared" ref="B150:E150" si="47">B151+B152+B153+B154+B155</f>
        <v>4831</v>
      </c>
      <c r="C150" s="14">
        <f t="shared" si="47"/>
        <v>4141</v>
      </c>
      <c r="D150" s="14">
        <f t="shared" si="47"/>
        <v>293400</v>
      </c>
      <c r="E150" s="14">
        <f t="shared" si="47"/>
        <v>18902337</v>
      </c>
      <c r="F150" s="14"/>
      <c r="G150" s="10"/>
    </row>
    <row r="151" spans="1:7" ht="15.6" hidden="1" outlineLevel="2" x14ac:dyDescent="0.6">
      <c r="A151" s="25" t="s">
        <v>89</v>
      </c>
      <c r="B151" s="6">
        <v>4008</v>
      </c>
      <c r="C151" s="6">
        <v>3312</v>
      </c>
      <c r="D151" s="6">
        <v>260435</v>
      </c>
      <c r="E151" s="6">
        <v>17610340</v>
      </c>
      <c r="F151">
        <v>67.62</v>
      </c>
      <c r="G151" s="3"/>
    </row>
    <row r="152" spans="1:7" ht="15.6" hidden="1" outlineLevel="2" x14ac:dyDescent="0.6">
      <c r="A152" s="25" t="s">
        <v>91</v>
      </c>
      <c r="B152">
        <v>530</v>
      </c>
      <c r="C152">
        <v>533</v>
      </c>
      <c r="D152">
        <v>30340</v>
      </c>
      <c r="E152">
        <v>1150966</v>
      </c>
      <c r="F152">
        <v>37.94</v>
      </c>
      <c r="G152" s="3"/>
    </row>
    <row r="153" spans="1:7" ht="15.6" hidden="1" outlineLevel="2" x14ac:dyDescent="0.6">
      <c r="A153" s="25" t="s">
        <v>92</v>
      </c>
      <c r="B153">
        <v>293</v>
      </c>
      <c r="C153">
        <v>296</v>
      </c>
      <c r="D153">
        <v>2625</v>
      </c>
      <c r="E153">
        <v>141031</v>
      </c>
      <c r="F153">
        <v>53.73</v>
      </c>
      <c r="G153" s="3"/>
    </row>
    <row r="154" spans="1:7" ht="15.6" hidden="1" outlineLevel="2" x14ac:dyDescent="0.6">
      <c r="A154" s="25" t="s">
        <v>94</v>
      </c>
      <c r="B154" s="26">
        <v>0</v>
      </c>
      <c r="C154" s="26">
        <v>0</v>
      </c>
      <c r="D154" s="26">
        <v>0</v>
      </c>
      <c r="E154" s="26">
        <v>0</v>
      </c>
      <c r="F154" s="26"/>
      <c r="G154" s="3"/>
    </row>
    <row r="155" spans="1:7" ht="15.6" hidden="1" outlineLevel="2" x14ac:dyDescent="0.6">
      <c r="A155" s="25" t="s">
        <v>93</v>
      </c>
      <c r="B155" s="26">
        <v>0</v>
      </c>
      <c r="C155" s="26">
        <v>0</v>
      </c>
      <c r="D155" s="26">
        <v>0</v>
      </c>
      <c r="E155" s="26">
        <v>0</v>
      </c>
      <c r="F155" s="26"/>
      <c r="G155" s="3"/>
    </row>
    <row r="156" spans="1:7" s="22" customFormat="1" ht="15.6" hidden="1" outlineLevel="1" collapsed="1" x14ac:dyDescent="0.6">
      <c r="A156" s="21" t="s">
        <v>22</v>
      </c>
      <c r="B156" s="14">
        <f t="shared" ref="B156:E156" si="48">B157+B158+B159+B160+B161</f>
        <v>9684</v>
      </c>
      <c r="C156" s="14">
        <f t="shared" si="48"/>
        <v>8165</v>
      </c>
      <c r="D156" s="14">
        <f t="shared" si="48"/>
        <v>595665</v>
      </c>
      <c r="E156" s="14">
        <f t="shared" si="48"/>
        <v>36700656</v>
      </c>
      <c r="F156" s="14"/>
      <c r="G156" s="10"/>
    </row>
    <row r="157" spans="1:7" ht="15.6" hidden="1" outlineLevel="2" x14ac:dyDescent="0.6">
      <c r="A157" s="25" t="s">
        <v>89</v>
      </c>
      <c r="B157" s="6">
        <v>8010</v>
      </c>
      <c r="C157" s="6">
        <v>6518</v>
      </c>
      <c r="D157" s="6">
        <v>518087</v>
      </c>
      <c r="E157" s="6">
        <v>33826692</v>
      </c>
      <c r="F157">
        <v>65.290000000000006</v>
      </c>
      <c r="G157" s="3"/>
    </row>
    <row r="158" spans="1:7" ht="15.6" hidden="1" outlineLevel="2" x14ac:dyDescent="0.6">
      <c r="A158" s="25" t="s">
        <v>91</v>
      </c>
      <c r="B158">
        <v>1175</v>
      </c>
      <c r="C158">
        <v>1112</v>
      </c>
      <c r="D158">
        <v>71863</v>
      </c>
      <c r="E158">
        <v>2613187</v>
      </c>
      <c r="F158">
        <v>36.36</v>
      </c>
      <c r="G158" s="3"/>
    </row>
    <row r="159" spans="1:7" ht="15.6" hidden="1" outlineLevel="2" x14ac:dyDescent="0.6">
      <c r="A159" s="25" t="s">
        <v>92</v>
      </c>
      <c r="B159">
        <v>497</v>
      </c>
      <c r="C159">
        <v>533</v>
      </c>
      <c r="D159">
        <v>4701</v>
      </c>
      <c r="E159">
        <v>260767</v>
      </c>
      <c r="F159">
        <v>55.47</v>
      </c>
      <c r="G159" s="3"/>
    </row>
    <row r="160" spans="1:7" ht="15.6" hidden="1" outlineLevel="2" x14ac:dyDescent="0.6">
      <c r="A160" s="25" t="s">
        <v>94</v>
      </c>
      <c r="B160">
        <v>2</v>
      </c>
      <c r="C160">
        <v>2</v>
      </c>
      <c r="D160">
        <v>1014</v>
      </c>
      <c r="E160">
        <v>10</v>
      </c>
      <c r="F160">
        <v>101.42</v>
      </c>
      <c r="G160" s="3"/>
    </row>
    <row r="161" spans="1:7" ht="15.6" hidden="1" outlineLevel="2" x14ac:dyDescent="0.6">
      <c r="A161" s="25" t="s">
        <v>93</v>
      </c>
      <c r="B161" s="26">
        <v>0</v>
      </c>
      <c r="C161" s="26">
        <v>0</v>
      </c>
      <c r="D161" s="26">
        <v>0</v>
      </c>
      <c r="E161" s="26">
        <v>0</v>
      </c>
      <c r="F161" s="26"/>
      <c r="G161" s="3"/>
    </row>
    <row r="162" spans="1:7" s="22" customFormat="1" ht="15.6" hidden="1" outlineLevel="1" collapsed="1" x14ac:dyDescent="0.6">
      <c r="A162" s="21" t="s">
        <v>23</v>
      </c>
      <c r="B162" s="14">
        <f t="shared" ref="B162:E162" si="49">B163+B164+B165+B166+B167</f>
        <v>1084</v>
      </c>
      <c r="C162" s="14">
        <f t="shared" si="49"/>
        <v>864</v>
      </c>
      <c r="D162" s="14">
        <f t="shared" si="49"/>
        <v>69547</v>
      </c>
      <c r="E162" s="14">
        <f t="shared" si="49"/>
        <v>4121714</v>
      </c>
      <c r="F162" s="14"/>
      <c r="G162" s="10"/>
    </row>
    <row r="163" spans="1:7" ht="15.6" hidden="1" outlineLevel="3" x14ac:dyDescent="0.6">
      <c r="A163" s="25" t="s">
        <v>89</v>
      </c>
      <c r="B163" s="6">
        <v>898</v>
      </c>
      <c r="C163" s="6">
        <v>688</v>
      </c>
      <c r="D163" s="6">
        <v>59028</v>
      </c>
      <c r="E163" s="6">
        <v>3753106</v>
      </c>
      <c r="F163">
        <v>63.58</v>
      </c>
      <c r="G163" s="3"/>
    </row>
    <row r="164" spans="1:7" ht="15.6" hidden="1" outlineLevel="3" x14ac:dyDescent="0.6">
      <c r="A164" s="25" t="s">
        <v>91</v>
      </c>
      <c r="B164">
        <v>148</v>
      </c>
      <c r="C164">
        <v>139</v>
      </c>
      <c r="D164">
        <v>10200</v>
      </c>
      <c r="E164">
        <v>348174</v>
      </c>
      <c r="F164">
        <v>34.130000000000003</v>
      </c>
      <c r="G164" s="3"/>
    </row>
    <row r="165" spans="1:7" ht="15.6" hidden="1" outlineLevel="3" x14ac:dyDescent="0.6">
      <c r="A165" s="25" t="s">
        <v>92</v>
      </c>
      <c r="B165">
        <v>38</v>
      </c>
      <c r="C165">
        <v>37</v>
      </c>
      <c r="D165">
        <v>319</v>
      </c>
      <c r="E165">
        <v>20434</v>
      </c>
      <c r="F165">
        <v>64.06</v>
      </c>
      <c r="G165" s="3"/>
    </row>
    <row r="166" spans="1:7" ht="15.6" hidden="1" outlineLevel="3" x14ac:dyDescent="0.6">
      <c r="A166" s="25" t="s">
        <v>94</v>
      </c>
      <c r="B166" s="26">
        <v>0</v>
      </c>
      <c r="C166" s="26">
        <v>0</v>
      </c>
      <c r="D166" s="26">
        <v>0</v>
      </c>
      <c r="E166" s="26">
        <v>0</v>
      </c>
      <c r="F166" s="26"/>
      <c r="G166" s="3"/>
    </row>
    <row r="167" spans="1:7" ht="15.6" hidden="1" outlineLevel="3" x14ac:dyDescent="0.6">
      <c r="A167" s="25" t="s">
        <v>93</v>
      </c>
      <c r="B167" s="26">
        <v>0</v>
      </c>
      <c r="C167" s="26">
        <v>0</v>
      </c>
      <c r="D167" s="26">
        <v>0</v>
      </c>
      <c r="E167" s="26">
        <v>0</v>
      </c>
      <c r="F167" s="26"/>
      <c r="G167" s="3"/>
    </row>
    <row r="168" spans="1:7" s="22" customFormat="1" ht="15.6" hidden="1" outlineLevel="1" collapsed="1" x14ac:dyDescent="0.6">
      <c r="A168" s="21" t="s">
        <v>24</v>
      </c>
      <c r="B168" s="14">
        <f t="shared" ref="B168:E168" si="50">B169+B170+B171+B172+B173</f>
        <v>3705</v>
      </c>
      <c r="C168" s="14">
        <f t="shared" si="50"/>
        <v>2973</v>
      </c>
      <c r="D168" s="14">
        <f t="shared" si="50"/>
        <v>211407</v>
      </c>
      <c r="E168" s="14">
        <f t="shared" si="50"/>
        <v>13202365</v>
      </c>
      <c r="F168" s="14"/>
      <c r="G168" s="10"/>
    </row>
    <row r="169" spans="1:7" ht="15.6" hidden="1" outlineLevel="2" x14ac:dyDescent="0.6">
      <c r="A169" s="25" t="s">
        <v>89</v>
      </c>
      <c r="B169" s="6">
        <v>3095</v>
      </c>
      <c r="C169" s="6">
        <v>2384</v>
      </c>
      <c r="D169" s="6">
        <v>184970</v>
      </c>
      <c r="E169" s="6">
        <v>12216868</v>
      </c>
      <c r="F169">
        <v>66.05</v>
      </c>
      <c r="G169" s="3"/>
    </row>
    <row r="170" spans="1:7" ht="15.6" hidden="1" outlineLevel="2" x14ac:dyDescent="0.6">
      <c r="A170" s="25" t="s">
        <v>91</v>
      </c>
      <c r="B170">
        <v>398</v>
      </c>
      <c r="C170">
        <v>369</v>
      </c>
      <c r="D170">
        <v>24472</v>
      </c>
      <c r="E170">
        <v>879493</v>
      </c>
      <c r="F170">
        <v>35.94</v>
      </c>
      <c r="G170" s="3"/>
    </row>
    <row r="171" spans="1:7" ht="15.6" hidden="1" outlineLevel="2" x14ac:dyDescent="0.6">
      <c r="A171" s="25" t="s">
        <v>92</v>
      </c>
      <c r="B171">
        <v>212</v>
      </c>
      <c r="C171">
        <v>220</v>
      </c>
      <c r="D171">
        <v>1965</v>
      </c>
      <c r="E171">
        <v>106004</v>
      </c>
      <c r="F171">
        <v>53.95</v>
      </c>
      <c r="G171" s="3"/>
    </row>
    <row r="172" spans="1:7" ht="15.6" hidden="1" outlineLevel="2" x14ac:dyDescent="0.6">
      <c r="A172" s="25" t="s">
        <v>94</v>
      </c>
      <c r="B172" s="26">
        <v>0</v>
      </c>
      <c r="C172" s="26">
        <v>0</v>
      </c>
      <c r="D172" s="26">
        <v>0</v>
      </c>
      <c r="E172" s="26">
        <v>0</v>
      </c>
      <c r="F172" s="26"/>
      <c r="G172" s="3"/>
    </row>
    <row r="173" spans="1:7" ht="15.6" hidden="1" outlineLevel="2" x14ac:dyDescent="0.6">
      <c r="A173" s="25" t="s">
        <v>93</v>
      </c>
      <c r="B173" s="26">
        <v>0</v>
      </c>
      <c r="C173" s="26">
        <v>0</v>
      </c>
      <c r="D173" s="26">
        <v>0</v>
      </c>
      <c r="E173" s="26">
        <v>0</v>
      </c>
      <c r="F173" s="26"/>
      <c r="G173" s="3"/>
    </row>
    <row r="174" spans="1:7" ht="15.6" hidden="1" outlineLevel="1" collapsed="1" x14ac:dyDescent="0.6">
      <c r="A174" s="25"/>
      <c r="B174" s="26"/>
      <c r="C174" s="26"/>
      <c r="D174" s="26"/>
      <c r="E174" s="26"/>
      <c r="F174" s="26"/>
      <c r="G174" s="3"/>
    </row>
    <row r="175" spans="1:7" s="4" customFormat="1" ht="24" customHeight="1" collapsed="1" x14ac:dyDescent="0.6">
      <c r="A175" s="11" t="s">
        <v>25</v>
      </c>
      <c r="B175" s="9">
        <f>B176+B177+B178+B179+B180</f>
        <v>37721</v>
      </c>
      <c r="C175" s="9">
        <f t="shared" ref="C175:E175" si="51">C181+C187+C193+C199+C205+C211+C217+C223+C229+C235+C241+C247</f>
        <v>30671</v>
      </c>
      <c r="D175" s="9">
        <f t="shared" si="51"/>
        <v>1592669</v>
      </c>
      <c r="E175" s="9">
        <f t="shared" si="51"/>
        <v>92881538</v>
      </c>
      <c r="F175" s="8">
        <f>E176/D175</f>
        <v>53.160362887706107</v>
      </c>
      <c r="G175" s="3"/>
    </row>
    <row r="176" spans="1:7" ht="15.6" hidden="1" outlineLevel="2" x14ac:dyDescent="0.6">
      <c r="A176" s="25" t="s">
        <v>89</v>
      </c>
      <c r="B176" s="6">
        <f>B182+B188+B194+B200+B206+B212+B218+B224+B230+B236+B242+B248</f>
        <v>32092</v>
      </c>
      <c r="C176" s="6">
        <f t="shared" ref="C176:E176" si="52">C182+C188+C194+C200+C206+C212+C218+C224+C230+C236+C242+C248</f>
        <v>25280</v>
      </c>
      <c r="D176" s="6">
        <f t="shared" si="52"/>
        <v>1370635</v>
      </c>
      <c r="E176" s="6">
        <f t="shared" si="52"/>
        <v>84666862</v>
      </c>
      <c r="F176"/>
      <c r="G176" s="3"/>
    </row>
    <row r="177" spans="1:7" ht="15.6" hidden="1" outlineLevel="2" x14ac:dyDescent="0.6">
      <c r="A177" s="25" t="s">
        <v>91</v>
      </c>
      <c r="B177" s="6">
        <f t="shared" ref="B177:E177" si="53">B183+B189+B195+B201+B207+B213+B219+B225+B231+B237+B243+B249</f>
        <v>3553</v>
      </c>
      <c r="C177" s="6">
        <f t="shared" si="53"/>
        <v>3228</v>
      </c>
      <c r="D177" s="6">
        <f t="shared" si="53"/>
        <v>202835</v>
      </c>
      <c r="E177" s="6">
        <f t="shared" si="53"/>
        <v>7377210</v>
      </c>
      <c r="F177"/>
      <c r="G177" s="3"/>
    </row>
    <row r="178" spans="1:7" ht="15.6" hidden="1" outlineLevel="2" x14ac:dyDescent="0.6">
      <c r="A178" s="25" t="s">
        <v>92</v>
      </c>
      <c r="B178" s="6">
        <f t="shared" ref="B178:E178" si="54">B184+B190+B196+B202+B208+B214+B220+B226+B232+B238+B244+B250</f>
        <v>2072</v>
      </c>
      <c r="C178" s="6">
        <f t="shared" si="54"/>
        <v>2159</v>
      </c>
      <c r="D178" s="6">
        <f t="shared" si="54"/>
        <v>16817</v>
      </c>
      <c r="E178" s="6">
        <f t="shared" si="54"/>
        <v>837444</v>
      </c>
      <c r="F178"/>
      <c r="G178" s="3"/>
    </row>
    <row r="179" spans="1:7" ht="15.6" hidden="1" outlineLevel="2" x14ac:dyDescent="0.6">
      <c r="A179" s="25" t="s">
        <v>94</v>
      </c>
      <c r="B179" s="6">
        <f t="shared" ref="B179:E179" si="55">B185+B191+B197+B203+B209+B215+B221+B227+B233+B239+B245+B251</f>
        <v>4</v>
      </c>
      <c r="C179" s="6">
        <f t="shared" si="55"/>
        <v>4</v>
      </c>
      <c r="D179" s="6">
        <f t="shared" si="55"/>
        <v>2382</v>
      </c>
      <c r="E179" s="6">
        <f t="shared" si="55"/>
        <v>22</v>
      </c>
      <c r="F179" s="26"/>
      <c r="G179" s="3"/>
    </row>
    <row r="180" spans="1:7" ht="15.6" hidden="1" outlineLevel="2" x14ac:dyDescent="0.6">
      <c r="A180" s="25" t="s">
        <v>93</v>
      </c>
      <c r="B180" s="6">
        <f t="shared" ref="B180:E180" si="56">B186+B192+B198+B204+B210+B216+B222+B228+B234+B240+B246+B252</f>
        <v>0</v>
      </c>
      <c r="C180" s="6">
        <f t="shared" si="56"/>
        <v>0</v>
      </c>
      <c r="D180" s="6">
        <f t="shared" si="56"/>
        <v>0</v>
      </c>
      <c r="E180" s="6">
        <f t="shared" si="56"/>
        <v>0</v>
      </c>
      <c r="F180" s="26"/>
      <c r="G180" s="3"/>
    </row>
    <row r="181" spans="1:7" s="22" customFormat="1" ht="15.6" hidden="1" outlineLevel="1" x14ac:dyDescent="0.6">
      <c r="A181" s="21" t="s">
        <v>26</v>
      </c>
      <c r="B181" s="14">
        <f t="shared" ref="B181:E181" si="57">B182+B183+B184+B185+B186</f>
        <v>12</v>
      </c>
      <c r="C181" s="14">
        <f t="shared" si="57"/>
        <v>7</v>
      </c>
      <c r="D181" s="14">
        <f t="shared" si="57"/>
        <v>1172</v>
      </c>
      <c r="E181" s="14">
        <f t="shared" si="57"/>
        <v>55086</v>
      </c>
      <c r="F181" s="14"/>
      <c r="G181" s="10"/>
    </row>
    <row r="182" spans="1:7" ht="15.6" hidden="1" outlineLevel="2" x14ac:dyDescent="0.6">
      <c r="A182" s="25" t="s">
        <v>89</v>
      </c>
      <c r="B182" s="6">
        <v>11</v>
      </c>
      <c r="C182" s="6">
        <v>7</v>
      </c>
      <c r="D182" s="6">
        <v>1074</v>
      </c>
      <c r="E182" s="6">
        <v>51302</v>
      </c>
      <c r="F182">
        <v>47.77</v>
      </c>
      <c r="G182" s="3"/>
    </row>
    <row r="183" spans="1:7" ht="15.6" hidden="1" outlineLevel="2" x14ac:dyDescent="0.6">
      <c r="A183" s="25" t="s">
        <v>91</v>
      </c>
      <c r="B183">
        <v>1</v>
      </c>
      <c r="C183">
        <v>0</v>
      </c>
      <c r="D183">
        <v>98</v>
      </c>
      <c r="E183">
        <v>3784</v>
      </c>
      <c r="F183">
        <v>38.61</v>
      </c>
      <c r="G183" s="3"/>
    </row>
    <row r="184" spans="1:7" ht="15.6" hidden="1" outlineLevel="2" x14ac:dyDescent="0.6">
      <c r="A184" s="25" t="s">
        <v>92</v>
      </c>
      <c r="B184">
        <v>0</v>
      </c>
      <c r="C184">
        <v>0</v>
      </c>
      <c r="D184">
        <v>0</v>
      </c>
      <c r="E184">
        <v>0</v>
      </c>
      <c r="F184">
        <v>0</v>
      </c>
      <c r="G184" s="3"/>
    </row>
    <row r="185" spans="1:7" ht="15.6" hidden="1" outlineLevel="2" x14ac:dyDescent="0.6">
      <c r="A185" s="25" t="s">
        <v>94</v>
      </c>
      <c r="B185">
        <v>0</v>
      </c>
      <c r="C185">
        <v>0</v>
      </c>
      <c r="D185">
        <v>0</v>
      </c>
      <c r="E185">
        <v>0</v>
      </c>
      <c r="F185" s="26"/>
      <c r="G185" s="3"/>
    </row>
    <row r="186" spans="1:7" ht="15.6" hidden="1" outlineLevel="2" x14ac:dyDescent="0.6">
      <c r="A186" s="25" t="s">
        <v>93</v>
      </c>
      <c r="B186">
        <v>0</v>
      </c>
      <c r="C186">
        <v>0</v>
      </c>
      <c r="D186">
        <v>0</v>
      </c>
      <c r="E186">
        <v>0</v>
      </c>
      <c r="F186" s="26"/>
      <c r="G186" s="3"/>
    </row>
    <row r="187" spans="1:7" s="22" customFormat="1" ht="15.6" hidden="1" outlineLevel="1" collapsed="1" x14ac:dyDescent="0.6">
      <c r="A187" s="21" t="s">
        <v>27</v>
      </c>
      <c r="B187" s="14">
        <f t="shared" ref="B187:E187" si="58">B188+B189+B190+B191+B192</f>
        <v>131</v>
      </c>
      <c r="C187" s="14">
        <f t="shared" si="58"/>
        <v>100</v>
      </c>
      <c r="D187" s="14">
        <f t="shared" si="58"/>
        <v>9760</v>
      </c>
      <c r="E187" s="14">
        <f t="shared" si="58"/>
        <v>453448</v>
      </c>
      <c r="F187" s="14"/>
      <c r="G187" s="10"/>
    </row>
    <row r="188" spans="1:7" ht="15.6" hidden="1" outlineLevel="2" x14ac:dyDescent="0.6">
      <c r="A188" s="25" t="s">
        <v>89</v>
      </c>
      <c r="B188" s="6">
        <v>116</v>
      </c>
      <c r="C188" s="6">
        <v>84</v>
      </c>
      <c r="D188" s="6">
        <v>8993</v>
      </c>
      <c r="E188" s="6">
        <v>427983</v>
      </c>
      <c r="F188">
        <v>47.59</v>
      </c>
      <c r="G188" s="3"/>
    </row>
    <row r="189" spans="1:7" ht="15.6" hidden="1" outlineLevel="2" x14ac:dyDescent="0.6">
      <c r="A189" s="25" t="s">
        <v>91</v>
      </c>
      <c r="B189">
        <v>11</v>
      </c>
      <c r="C189">
        <v>12</v>
      </c>
      <c r="D189">
        <v>731</v>
      </c>
      <c r="E189">
        <v>24550</v>
      </c>
      <c r="F189">
        <v>33.58</v>
      </c>
      <c r="G189" s="3"/>
    </row>
    <row r="190" spans="1:7" ht="15.6" hidden="1" outlineLevel="2" x14ac:dyDescent="0.6">
      <c r="A190" s="25" t="s">
        <v>92</v>
      </c>
      <c r="B190">
        <v>4</v>
      </c>
      <c r="C190">
        <v>4</v>
      </c>
      <c r="D190">
        <v>36</v>
      </c>
      <c r="E190">
        <v>915</v>
      </c>
      <c r="F190">
        <v>25.41</v>
      </c>
      <c r="G190" s="3"/>
    </row>
    <row r="191" spans="1:7" ht="15.6" hidden="1" outlineLevel="2" x14ac:dyDescent="0.6">
      <c r="A191" s="25" t="s">
        <v>94</v>
      </c>
      <c r="B191">
        <v>0</v>
      </c>
      <c r="C191">
        <v>0</v>
      </c>
      <c r="D191">
        <v>0</v>
      </c>
      <c r="E191">
        <v>0</v>
      </c>
      <c r="F191" s="26"/>
      <c r="G191" s="3"/>
    </row>
    <row r="192" spans="1:7" ht="15.6" hidden="1" outlineLevel="2" x14ac:dyDescent="0.6">
      <c r="A192" s="25" t="s">
        <v>93</v>
      </c>
      <c r="B192">
        <v>0</v>
      </c>
      <c r="C192">
        <v>0</v>
      </c>
      <c r="D192">
        <v>0</v>
      </c>
      <c r="E192">
        <v>0</v>
      </c>
      <c r="F192" s="26"/>
      <c r="G192" s="3"/>
    </row>
    <row r="193" spans="1:7" s="22" customFormat="1" ht="15.6" hidden="1" outlineLevel="1" collapsed="1" x14ac:dyDescent="0.6">
      <c r="A193" s="21" t="s">
        <v>28</v>
      </c>
      <c r="B193" s="14">
        <f t="shared" ref="B193:E193" si="59">B194+B195+B196+B197+B198</f>
        <v>20</v>
      </c>
      <c r="C193" s="14">
        <f t="shared" si="59"/>
        <v>9</v>
      </c>
      <c r="D193" s="14">
        <f t="shared" si="59"/>
        <v>1325</v>
      </c>
      <c r="E193" s="14">
        <f t="shared" si="59"/>
        <v>76996</v>
      </c>
      <c r="F193" s="12"/>
      <c r="G193" s="10"/>
    </row>
    <row r="194" spans="1:7" ht="15.6" hidden="1" outlineLevel="2" x14ac:dyDescent="0.6">
      <c r="A194" s="25" t="s">
        <v>89</v>
      </c>
      <c r="B194" s="6">
        <v>19</v>
      </c>
      <c r="C194" s="6">
        <v>8</v>
      </c>
      <c r="D194" s="6">
        <v>1244</v>
      </c>
      <c r="E194" s="6">
        <v>73269</v>
      </c>
      <c r="F194">
        <v>58.9</v>
      </c>
      <c r="G194" s="3"/>
    </row>
    <row r="195" spans="1:7" ht="15.6" hidden="1" outlineLevel="2" x14ac:dyDescent="0.6">
      <c r="A195" s="25" t="s">
        <v>91</v>
      </c>
      <c r="B195">
        <v>1</v>
      </c>
      <c r="C195">
        <v>1</v>
      </c>
      <c r="D195">
        <v>81</v>
      </c>
      <c r="E195">
        <v>3727</v>
      </c>
      <c r="F195">
        <v>46.01</v>
      </c>
      <c r="G195" s="3"/>
    </row>
    <row r="196" spans="1:7" ht="15.6" hidden="1" outlineLevel="2" x14ac:dyDescent="0.6">
      <c r="A196" s="25" t="s">
        <v>92</v>
      </c>
      <c r="B196">
        <v>0</v>
      </c>
      <c r="C196">
        <v>0</v>
      </c>
      <c r="D196">
        <v>0</v>
      </c>
      <c r="E196">
        <v>0</v>
      </c>
      <c r="F196">
        <v>0</v>
      </c>
      <c r="G196" s="3"/>
    </row>
    <row r="197" spans="1:7" ht="15.6" hidden="1" outlineLevel="2" x14ac:dyDescent="0.6">
      <c r="A197" s="25" t="s">
        <v>94</v>
      </c>
      <c r="B197">
        <v>0</v>
      </c>
      <c r="C197">
        <v>0</v>
      </c>
      <c r="D197">
        <v>0</v>
      </c>
      <c r="E197">
        <v>0</v>
      </c>
      <c r="F197" s="26"/>
      <c r="G197" s="3"/>
    </row>
    <row r="198" spans="1:7" ht="15.6" hidden="1" outlineLevel="2" x14ac:dyDescent="0.6">
      <c r="A198" s="25" t="s">
        <v>93</v>
      </c>
      <c r="B198">
        <v>0</v>
      </c>
      <c r="C198">
        <v>0</v>
      </c>
      <c r="D198">
        <v>0</v>
      </c>
      <c r="E198">
        <v>0</v>
      </c>
      <c r="F198" s="26"/>
      <c r="G198" s="3"/>
    </row>
    <row r="199" spans="1:7" s="22" customFormat="1" ht="15.6" hidden="1" outlineLevel="1" collapsed="1" x14ac:dyDescent="0.6">
      <c r="A199" s="21" t="s">
        <v>29</v>
      </c>
      <c r="B199" s="14">
        <f t="shared" ref="B199:E199" si="60">B200+B201+B202+B203+B204</f>
        <v>912</v>
      </c>
      <c r="C199" s="14">
        <f t="shared" si="60"/>
        <v>600</v>
      </c>
      <c r="D199" s="14">
        <f t="shared" si="60"/>
        <v>65746</v>
      </c>
      <c r="E199" s="14">
        <f t="shared" si="60"/>
        <v>3802288</v>
      </c>
      <c r="F199" s="14"/>
      <c r="G199" s="10"/>
    </row>
    <row r="200" spans="1:7" ht="15.6" hidden="1" outlineLevel="2" x14ac:dyDescent="0.6">
      <c r="A200" s="25" t="s">
        <v>89</v>
      </c>
      <c r="B200" s="6">
        <v>750</v>
      </c>
      <c r="C200" s="6">
        <v>442</v>
      </c>
      <c r="D200" s="6">
        <v>57191</v>
      </c>
      <c r="E200" s="6">
        <v>3483309</v>
      </c>
      <c r="F200">
        <v>60.91</v>
      </c>
      <c r="G200" s="3"/>
    </row>
    <row r="201" spans="1:7" ht="15.6" hidden="1" outlineLevel="2" x14ac:dyDescent="0.6">
      <c r="A201" s="25" t="s">
        <v>91</v>
      </c>
      <c r="B201">
        <v>125</v>
      </c>
      <c r="C201">
        <v>122</v>
      </c>
      <c r="D201">
        <v>8232</v>
      </c>
      <c r="E201">
        <v>303437</v>
      </c>
      <c r="F201">
        <v>36.86</v>
      </c>
      <c r="G201" s="3"/>
    </row>
    <row r="202" spans="1:7" ht="15.6" hidden="1" outlineLevel="2" x14ac:dyDescent="0.6">
      <c r="A202" s="25" t="s">
        <v>92</v>
      </c>
      <c r="B202">
        <v>37</v>
      </c>
      <c r="C202">
        <v>36</v>
      </c>
      <c r="D202">
        <v>323</v>
      </c>
      <c r="E202">
        <v>15542</v>
      </c>
      <c r="F202">
        <v>48.12</v>
      </c>
      <c r="G202" s="3"/>
    </row>
    <row r="203" spans="1:7" ht="15.6" hidden="1" outlineLevel="2" x14ac:dyDescent="0.6">
      <c r="A203" s="25" t="s">
        <v>94</v>
      </c>
      <c r="B203">
        <v>0</v>
      </c>
      <c r="C203">
        <v>0</v>
      </c>
      <c r="D203">
        <v>0</v>
      </c>
      <c r="E203">
        <v>0</v>
      </c>
      <c r="F203" s="26"/>
      <c r="G203" s="3"/>
    </row>
    <row r="204" spans="1:7" ht="15.6" hidden="1" outlineLevel="2" x14ac:dyDescent="0.6">
      <c r="A204" s="25" t="s">
        <v>93</v>
      </c>
      <c r="B204">
        <v>0</v>
      </c>
      <c r="C204">
        <v>0</v>
      </c>
      <c r="D204">
        <v>0</v>
      </c>
      <c r="E204">
        <v>0</v>
      </c>
      <c r="F204" s="26"/>
      <c r="G204" s="3"/>
    </row>
    <row r="205" spans="1:7" s="22" customFormat="1" ht="15.6" hidden="1" outlineLevel="1" collapsed="1" x14ac:dyDescent="0.6">
      <c r="A205" s="21" t="s">
        <v>30</v>
      </c>
      <c r="B205" s="14">
        <f t="shared" ref="B205:E205" si="61">B206+B207+B208+B209+B210</f>
        <v>267</v>
      </c>
      <c r="C205" s="14">
        <f t="shared" si="61"/>
        <v>199</v>
      </c>
      <c r="D205" s="14">
        <f t="shared" si="61"/>
        <v>15539</v>
      </c>
      <c r="E205" s="14">
        <f t="shared" si="61"/>
        <v>789685</v>
      </c>
      <c r="F205" s="12"/>
      <c r="G205" s="10"/>
    </row>
    <row r="206" spans="1:7" ht="15.6" hidden="1" outlineLevel="2" x14ac:dyDescent="0.6">
      <c r="A206" s="25" t="s">
        <v>89</v>
      </c>
      <c r="B206" s="6">
        <v>222</v>
      </c>
      <c r="C206" s="6">
        <v>155</v>
      </c>
      <c r="D206" s="6">
        <v>13603</v>
      </c>
      <c r="E206" s="6">
        <v>715769</v>
      </c>
      <c r="F206">
        <v>52.62</v>
      </c>
      <c r="G206" s="3"/>
    </row>
    <row r="207" spans="1:7" ht="15.6" hidden="1" outlineLevel="2" x14ac:dyDescent="0.6">
      <c r="A207" s="25" t="s">
        <v>91</v>
      </c>
      <c r="B207">
        <v>37</v>
      </c>
      <c r="C207">
        <v>37</v>
      </c>
      <c r="D207">
        <v>1869</v>
      </c>
      <c r="E207">
        <v>70567</v>
      </c>
      <c r="F207">
        <v>37.76</v>
      </c>
      <c r="G207" s="3"/>
    </row>
    <row r="208" spans="1:7" ht="15.6" hidden="1" outlineLevel="2" x14ac:dyDescent="0.6">
      <c r="A208" s="25" t="s">
        <v>92</v>
      </c>
      <c r="B208">
        <v>8</v>
      </c>
      <c r="C208">
        <v>7</v>
      </c>
      <c r="D208">
        <v>67</v>
      </c>
      <c r="E208">
        <v>3349</v>
      </c>
      <c r="F208">
        <v>49.98</v>
      </c>
      <c r="G208" s="3"/>
    </row>
    <row r="209" spans="1:7" ht="15.6" hidden="1" outlineLevel="2" x14ac:dyDescent="0.6">
      <c r="A209" s="25" t="s">
        <v>94</v>
      </c>
      <c r="B209">
        <v>0</v>
      </c>
      <c r="C209">
        <v>0</v>
      </c>
      <c r="D209">
        <v>0</v>
      </c>
      <c r="E209">
        <v>0</v>
      </c>
      <c r="F209" s="26"/>
      <c r="G209" s="3"/>
    </row>
    <row r="210" spans="1:7" ht="15.6" hidden="1" outlineLevel="2" x14ac:dyDescent="0.6">
      <c r="A210" s="25" t="s">
        <v>93</v>
      </c>
      <c r="B210">
        <v>0</v>
      </c>
      <c r="C210">
        <v>0</v>
      </c>
      <c r="D210">
        <v>0</v>
      </c>
      <c r="E210">
        <v>0</v>
      </c>
      <c r="F210" s="26"/>
      <c r="G210" s="3"/>
    </row>
    <row r="211" spans="1:7" s="22" customFormat="1" ht="15.6" hidden="1" outlineLevel="1" collapsed="1" x14ac:dyDescent="0.6">
      <c r="A211" s="21" t="s">
        <v>31</v>
      </c>
      <c r="B211" s="14">
        <f t="shared" ref="B211:E211" si="62">B212+B213+B214+B215+B216</f>
        <v>322</v>
      </c>
      <c r="C211" s="14">
        <f t="shared" si="62"/>
        <v>215</v>
      </c>
      <c r="D211" s="14">
        <f t="shared" si="62"/>
        <v>18712</v>
      </c>
      <c r="E211" s="14">
        <f t="shared" si="62"/>
        <v>971866</v>
      </c>
      <c r="F211" s="14">
        <f>SUM(F212:F214)/3</f>
        <v>49.1</v>
      </c>
      <c r="G211" s="10"/>
    </row>
    <row r="212" spans="1:7" ht="15.6" hidden="1" outlineLevel="2" x14ac:dyDescent="0.6">
      <c r="A212" s="25" t="s">
        <v>89</v>
      </c>
      <c r="B212" s="6">
        <v>270</v>
      </c>
      <c r="C212" s="6">
        <v>166</v>
      </c>
      <c r="D212" s="6">
        <v>16408</v>
      </c>
      <c r="E212" s="6">
        <v>890725</v>
      </c>
      <c r="F212">
        <v>54.29</v>
      </c>
      <c r="G212" s="3"/>
    </row>
    <row r="213" spans="1:7" ht="15.6" hidden="1" outlineLevel="2" x14ac:dyDescent="0.6">
      <c r="A213" s="25" t="s">
        <v>91</v>
      </c>
      <c r="B213">
        <v>39</v>
      </c>
      <c r="C213">
        <v>33</v>
      </c>
      <c r="D213">
        <v>2173</v>
      </c>
      <c r="E213">
        <v>73381</v>
      </c>
      <c r="F213">
        <v>33.770000000000003</v>
      </c>
      <c r="G213" s="3"/>
    </row>
    <row r="214" spans="1:7" ht="15.6" hidden="1" outlineLevel="2" x14ac:dyDescent="0.6">
      <c r="A214" s="25" t="s">
        <v>92</v>
      </c>
      <c r="B214">
        <v>13</v>
      </c>
      <c r="C214">
        <v>16</v>
      </c>
      <c r="D214">
        <v>131</v>
      </c>
      <c r="E214">
        <v>7760</v>
      </c>
      <c r="F214">
        <v>59.24</v>
      </c>
      <c r="G214" s="3"/>
    </row>
    <row r="215" spans="1:7" ht="15.6" hidden="1" outlineLevel="2" x14ac:dyDescent="0.6">
      <c r="A215" s="25" t="s">
        <v>94</v>
      </c>
      <c r="B215">
        <v>0</v>
      </c>
      <c r="C215">
        <v>0</v>
      </c>
      <c r="D215">
        <v>0</v>
      </c>
      <c r="E215">
        <v>0</v>
      </c>
      <c r="F215" s="26"/>
      <c r="G215" s="3"/>
    </row>
    <row r="216" spans="1:7" ht="15.6" hidden="1" outlineLevel="2" x14ac:dyDescent="0.6">
      <c r="A216" s="25" t="s">
        <v>93</v>
      </c>
      <c r="B216">
        <v>0</v>
      </c>
      <c r="C216">
        <v>0</v>
      </c>
      <c r="D216">
        <v>0</v>
      </c>
      <c r="E216">
        <v>0</v>
      </c>
      <c r="F216" s="26"/>
      <c r="G216" s="3"/>
    </row>
    <row r="217" spans="1:7" s="22" customFormat="1" ht="15.6" hidden="1" outlineLevel="1" collapsed="1" x14ac:dyDescent="0.6">
      <c r="A217" s="21" t="s">
        <v>32</v>
      </c>
      <c r="B217" s="14">
        <f t="shared" ref="B217:E217" si="63">B218+B219+B220+B221+B222</f>
        <v>2316</v>
      </c>
      <c r="C217" s="14">
        <f t="shared" si="63"/>
        <v>1513</v>
      </c>
      <c r="D217" s="14">
        <f t="shared" si="63"/>
        <v>137362</v>
      </c>
      <c r="E217" s="14">
        <f t="shared" si="63"/>
        <v>7980092</v>
      </c>
      <c r="F217" s="14">
        <f>SUM(F218:F220)/3</f>
        <v>48.293333333333329</v>
      </c>
      <c r="G217" s="10"/>
    </row>
    <row r="218" spans="1:7" ht="15.6" hidden="1" outlineLevel="2" x14ac:dyDescent="0.6">
      <c r="A218" s="25" t="s">
        <v>89</v>
      </c>
      <c r="B218" s="6">
        <v>1942</v>
      </c>
      <c r="C218" s="6">
        <v>1183</v>
      </c>
      <c r="D218" s="6">
        <v>120445</v>
      </c>
      <c r="E218" s="6">
        <v>7350056</v>
      </c>
      <c r="F218">
        <v>61.02</v>
      </c>
      <c r="G218" s="3"/>
    </row>
    <row r="219" spans="1:7" ht="15.6" hidden="1" outlineLevel="2" x14ac:dyDescent="0.6">
      <c r="A219" s="25" t="s">
        <v>91</v>
      </c>
      <c r="B219">
        <v>283</v>
      </c>
      <c r="C219">
        <v>241</v>
      </c>
      <c r="D219">
        <v>16101</v>
      </c>
      <c r="E219">
        <v>591588</v>
      </c>
      <c r="F219">
        <v>36.74</v>
      </c>
      <c r="G219" s="3"/>
    </row>
    <row r="220" spans="1:7" ht="15.6" hidden="1" outlineLevel="2" x14ac:dyDescent="0.6">
      <c r="A220" s="25" t="s">
        <v>92</v>
      </c>
      <c r="B220">
        <v>91</v>
      </c>
      <c r="C220">
        <v>89</v>
      </c>
      <c r="D220">
        <v>816</v>
      </c>
      <c r="E220">
        <v>38448</v>
      </c>
      <c r="F220">
        <v>47.12</v>
      </c>
      <c r="G220" s="3"/>
    </row>
    <row r="221" spans="1:7" ht="15.6" hidden="1" outlineLevel="2" x14ac:dyDescent="0.6">
      <c r="A221" s="25" t="s">
        <v>94</v>
      </c>
      <c r="B221">
        <v>0</v>
      </c>
      <c r="C221">
        <v>0</v>
      </c>
      <c r="D221">
        <v>0</v>
      </c>
      <c r="E221">
        <v>0</v>
      </c>
      <c r="F221" s="26"/>
      <c r="G221" s="3"/>
    </row>
    <row r="222" spans="1:7" ht="15.6" hidden="1" outlineLevel="2" x14ac:dyDescent="0.6">
      <c r="A222" s="25" t="s">
        <v>93</v>
      </c>
      <c r="B222">
        <v>0</v>
      </c>
      <c r="C222">
        <v>0</v>
      </c>
      <c r="D222">
        <v>0</v>
      </c>
      <c r="E222">
        <v>0</v>
      </c>
      <c r="F222" s="26"/>
      <c r="G222" s="3"/>
    </row>
    <row r="223" spans="1:7" s="22" customFormat="1" ht="15.6" hidden="1" outlineLevel="1" collapsed="1" x14ac:dyDescent="0.6">
      <c r="A223" s="21" t="s">
        <v>33</v>
      </c>
      <c r="B223" s="14">
        <f t="shared" ref="B223:E223" si="64">B224+B225+B226+B227+B228</f>
        <v>2076</v>
      </c>
      <c r="C223" s="14">
        <f t="shared" si="64"/>
        <v>1391</v>
      </c>
      <c r="D223" s="14">
        <f t="shared" si="64"/>
        <v>140519</v>
      </c>
      <c r="E223" s="14">
        <f t="shared" si="64"/>
        <v>8306868</v>
      </c>
      <c r="F223" s="14">
        <f>SUM(F224:F226)/3</f>
        <v>51.303333333333335</v>
      </c>
      <c r="G223" s="10"/>
    </row>
    <row r="224" spans="1:7" ht="15.6" hidden="1" outlineLevel="2" x14ac:dyDescent="0.6">
      <c r="A224" s="25" t="s">
        <v>89</v>
      </c>
      <c r="B224" s="6">
        <f>1732+4</f>
        <v>1736</v>
      </c>
      <c r="C224" s="6">
        <f>4+1064</f>
        <v>1068</v>
      </c>
      <c r="D224" s="6">
        <f>118+123804</f>
        <v>123922</v>
      </c>
      <c r="E224" s="6">
        <f>7610+7684514</f>
        <v>7692124</v>
      </c>
      <c r="F224">
        <v>62.07</v>
      </c>
      <c r="G224" s="3"/>
    </row>
    <row r="225" spans="1:7" ht="15.6" hidden="1" outlineLevel="2" x14ac:dyDescent="0.6">
      <c r="A225" s="25" t="s">
        <v>91</v>
      </c>
      <c r="B225">
        <v>242</v>
      </c>
      <c r="C225">
        <v>219</v>
      </c>
      <c r="D225">
        <v>15290</v>
      </c>
      <c r="E225">
        <v>566577</v>
      </c>
      <c r="F225">
        <v>40.11</v>
      </c>
      <c r="G225" s="3"/>
    </row>
    <row r="226" spans="1:7" ht="15.6" hidden="1" outlineLevel="2" x14ac:dyDescent="0.6">
      <c r="A226" s="25" t="s">
        <v>92</v>
      </c>
      <c r="B226">
        <v>97</v>
      </c>
      <c r="C226">
        <v>103</v>
      </c>
      <c r="D226">
        <v>931</v>
      </c>
      <c r="E226">
        <v>48164</v>
      </c>
      <c r="F226">
        <v>51.73</v>
      </c>
      <c r="G226" s="3"/>
    </row>
    <row r="227" spans="1:7" ht="15.6" hidden="1" outlineLevel="2" x14ac:dyDescent="0.6">
      <c r="A227" s="25" t="s">
        <v>94</v>
      </c>
      <c r="B227">
        <v>1</v>
      </c>
      <c r="C227">
        <v>1</v>
      </c>
      <c r="D227">
        <v>376</v>
      </c>
      <c r="E227">
        <v>3</v>
      </c>
      <c r="F227">
        <v>125.2</v>
      </c>
      <c r="G227" s="3"/>
    </row>
    <row r="228" spans="1:7" ht="15.6" hidden="1" outlineLevel="2" x14ac:dyDescent="0.6">
      <c r="A228" s="25" t="s">
        <v>93</v>
      </c>
      <c r="B228">
        <v>0</v>
      </c>
      <c r="C228">
        <v>0</v>
      </c>
      <c r="D228">
        <v>0</v>
      </c>
      <c r="E228">
        <v>0</v>
      </c>
      <c r="F228" s="26"/>
      <c r="G228" s="3"/>
    </row>
    <row r="229" spans="1:7" s="22" customFormat="1" ht="15.6" hidden="1" outlineLevel="1" collapsed="1" x14ac:dyDescent="0.6">
      <c r="A229" s="21" t="s">
        <v>34</v>
      </c>
      <c r="B229" s="14">
        <f t="shared" ref="B229:E229" si="65">B230+B231+B232+B233+B234</f>
        <v>2278</v>
      </c>
      <c r="C229" s="14">
        <f t="shared" si="65"/>
        <v>1593</v>
      </c>
      <c r="D229" s="14">
        <f t="shared" si="65"/>
        <v>117306</v>
      </c>
      <c r="E229" s="14">
        <f t="shared" si="65"/>
        <v>7264437</v>
      </c>
      <c r="F229" s="14">
        <f>SUM(F230:F232)/3</f>
        <v>52.353333333333332</v>
      </c>
      <c r="G229" s="10"/>
    </row>
    <row r="230" spans="1:7" ht="15.6" hidden="1" outlineLevel="2" x14ac:dyDescent="0.6">
      <c r="A230" s="25" t="s">
        <v>89</v>
      </c>
      <c r="B230" s="6">
        <v>1863</v>
      </c>
      <c r="C230" s="6">
        <v>1210</v>
      </c>
      <c r="D230" s="6">
        <v>97146</v>
      </c>
      <c r="E230" s="6">
        <v>6482629</v>
      </c>
      <c r="F230">
        <v>66.73</v>
      </c>
      <c r="G230" s="3"/>
    </row>
    <row r="231" spans="1:7" ht="15.6" hidden="1" outlineLevel="2" x14ac:dyDescent="0.6">
      <c r="A231" s="25" t="s">
        <v>91</v>
      </c>
      <c r="B231">
        <v>320</v>
      </c>
      <c r="C231">
        <v>284</v>
      </c>
      <c r="D231">
        <v>19272</v>
      </c>
      <c r="E231">
        <v>735485</v>
      </c>
      <c r="F231">
        <v>38.159999999999997</v>
      </c>
      <c r="G231" s="3"/>
    </row>
    <row r="232" spans="1:7" ht="15.6" hidden="1" outlineLevel="2" x14ac:dyDescent="0.6">
      <c r="A232" s="25" t="s">
        <v>92</v>
      </c>
      <c r="B232">
        <v>95</v>
      </c>
      <c r="C232">
        <v>99</v>
      </c>
      <c r="D232">
        <v>888</v>
      </c>
      <c r="E232">
        <v>46323</v>
      </c>
      <c r="F232">
        <v>52.17</v>
      </c>
      <c r="G232" s="3"/>
    </row>
    <row r="233" spans="1:7" ht="15.6" hidden="1" outlineLevel="2" x14ac:dyDescent="0.6">
      <c r="A233" s="25" t="s">
        <v>94</v>
      </c>
      <c r="B233" s="26"/>
      <c r="C233" s="26"/>
      <c r="D233" s="26"/>
      <c r="E233" s="26"/>
      <c r="F233" s="26"/>
      <c r="G233" s="3"/>
    </row>
    <row r="234" spans="1:7" ht="15.6" hidden="1" outlineLevel="2" x14ac:dyDescent="0.6">
      <c r="A234" s="25" t="s">
        <v>93</v>
      </c>
      <c r="B234" s="26"/>
      <c r="C234" s="26"/>
      <c r="D234" s="26"/>
      <c r="E234" s="26"/>
      <c r="F234" s="26"/>
      <c r="G234" s="3"/>
    </row>
    <row r="235" spans="1:7" s="22" customFormat="1" ht="15.6" hidden="1" outlineLevel="1" collapsed="1" x14ac:dyDescent="0.6">
      <c r="A235" s="21" t="s">
        <v>35</v>
      </c>
      <c r="B235" s="14">
        <f t="shared" ref="B235:E235" si="66">B236+B237+B238+B239+B240</f>
        <v>7132</v>
      </c>
      <c r="C235" s="14">
        <f t="shared" si="66"/>
        <v>5093</v>
      </c>
      <c r="D235" s="14">
        <f t="shared" si="66"/>
        <v>376241</v>
      </c>
      <c r="E235" s="14">
        <f t="shared" si="66"/>
        <v>22206546</v>
      </c>
      <c r="F235" s="14">
        <f>SUM(F236:F238)/3</f>
        <v>51.199999999999996</v>
      </c>
      <c r="G235" s="10"/>
    </row>
    <row r="236" spans="1:7" ht="15.6" hidden="1" outlineLevel="2" x14ac:dyDescent="0.6">
      <c r="A236" s="25" t="s">
        <v>89</v>
      </c>
      <c r="B236" s="6">
        <v>5863</v>
      </c>
      <c r="C236" s="6">
        <v>3897</v>
      </c>
      <c r="D236" s="6">
        <v>317858</v>
      </c>
      <c r="E236" s="6">
        <v>20022152</v>
      </c>
      <c r="F236">
        <v>62.99</v>
      </c>
      <c r="G236" s="3"/>
    </row>
    <row r="237" spans="1:7" ht="15.6" hidden="1" outlineLevel="2" x14ac:dyDescent="0.6">
      <c r="A237" s="25" t="s">
        <v>91</v>
      </c>
      <c r="B237">
        <v>968</v>
      </c>
      <c r="C237">
        <v>874</v>
      </c>
      <c r="D237">
        <v>55496</v>
      </c>
      <c r="E237">
        <v>2028314</v>
      </c>
      <c r="F237">
        <v>36.549999999999997</v>
      </c>
      <c r="G237" s="3"/>
    </row>
    <row r="238" spans="1:7" ht="15.6" hidden="1" outlineLevel="2" x14ac:dyDescent="0.6">
      <c r="A238" s="25" t="s">
        <v>92</v>
      </c>
      <c r="B238">
        <v>301</v>
      </c>
      <c r="C238">
        <v>322</v>
      </c>
      <c r="D238">
        <v>2887</v>
      </c>
      <c r="E238">
        <v>156080</v>
      </c>
      <c r="F238">
        <v>54.06</v>
      </c>
      <c r="G238" s="3"/>
    </row>
    <row r="239" spans="1:7" ht="15.6" hidden="1" outlineLevel="2" x14ac:dyDescent="0.6">
      <c r="A239" s="25" t="s">
        <v>94</v>
      </c>
      <c r="B239" s="26"/>
      <c r="C239" s="26"/>
      <c r="D239" s="26"/>
      <c r="E239" s="26"/>
      <c r="F239" s="26"/>
      <c r="G239" s="3"/>
    </row>
    <row r="240" spans="1:7" ht="15.6" hidden="1" outlineLevel="2" x14ac:dyDescent="0.6">
      <c r="A240" s="25" t="s">
        <v>93</v>
      </c>
      <c r="B240" s="26"/>
      <c r="C240" s="26"/>
      <c r="D240" s="26"/>
      <c r="E240" s="26"/>
      <c r="F240" s="26"/>
      <c r="G240" s="3"/>
    </row>
    <row r="241" spans="1:7" s="22" customFormat="1" ht="15.6" hidden="1" outlineLevel="1" collapsed="1" x14ac:dyDescent="0.6">
      <c r="A241" s="21" t="s">
        <v>36</v>
      </c>
      <c r="B241" s="14">
        <f t="shared" ref="B241:E241" si="67">B242+B243+B244+B245+B246</f>
        <v>2260</v>
      </c>
      <c r="C241" s="14">
        <f t="shared" si="67"/>
        <v>1887</v>
      </c>
      <c r="D241" s="14">
        <f t="shared" si="67"/>
        <v>69662</v>
      </c>
      <c r="E241" s="14">
        <f t="shared" si="67"/>
        <v>4068591</v>
      </c>
      <c r="F241" s="14">
        <f>SUM(F242:F244)/3</f>
        <v>49.393333333333338</v>
      </c>
      <c r="G241" s="10"/>
    </row>
    <row r="242" spans="1:7" ht="15.6" hidden="1" outlineLevel="2" x14ac:dyDescent="0.6">
      <c r="A242" s="25" t="s">
        <v>89</v>
      </c>
      <c r="B242" s="6">
        <v>1922</v>
      </c>
      <c r="C242" s="6">
        <v>1581</v>
      </c>
      <c r="D242" s="6">
        <v>55911</v>
      </c>
      <c r="E242" s="6">
        <v>3589811</v>
      </c>
      <c r="F242">
        <v>64.209999999999994</v>
      </c>
      <c r="G242" s="3"/>
    </row>
    <row r="243" spans="1:7" ht="15.6" hidden="1" outlineLevel="2" x14ac:dyDescent="0.6">
      <c r="A243" s="25" t="s">
        <v>91</v>
      </c>
      <c r="B243">
        <v>212</v>
      </c>
      <c r="C243">
        <v>186</v>
      </c>
      <c r="D243">
        <v>12138</v>
      </c>
      <c r="E243">
        <v>439723</v>
      </c>
      <c r="F243">
        <v>36.229999999999997</v>
      </c>
      <c r="G243" s="3"/>
    </row>
    <row r="244" spans="1:7" ht="15.6" hidden="1" outlineLevel="2" x14ac:dyDescent="0.6">
      <c r="A244" s="25" t="s">
        <v>92</v>
      </c>
      <c r="B244">
        <v>125</v>
      </c>
      <c r="C244">
        <v>119</v>
      </c>
      <c r="D244">
        <v>818</v>
      </c>
      <c r="E244">
        <v>39049</v>
      </c>
      <c r="F244">
        <v>47.74</v>
      </c>
      <c r="G244" s="3"/>
    </row>
    <row r="245" spans="1:7" ht="15.6" hidden="1" outlineLevel="2" x14ac:dyDescent="0.6">
      <c r="A245" s="25" t="s">
        <v>94</v>
      </c>
      <c r="B245">
        <v>1</v>
      </c>
      <c r="C245">
        <v>1</v>
      </c>
      <c r="D245">
        <v>795</v>
      </c>
      <c r="E245">
        <v>8</v>
      </c>
      <c r="F245">
        <v>99.33</v>
      </c>
      <c r="G245" s="3"/>
    </row>
    <row r="246" spans="1:7" ht="15.6" hidden="1" outlineLevel="2" x14ac:dyDescent="0.6">
      <c r="A246" s="25" t="s">
        <v>93</v>
      </c>
      <c r="B246" s="26"/>
      <c r="C246" s="26"/>
      <c r="D246" s="26"/>
      <c r="E246" s="26"/>
      <c r="F246" s="26"/>
      <c r="G246" s="3"/>
    </row>
    <row r="247" spans="1:7" s="22" customFormat="1" ht="15" hidden="1" customHeight="1" outlineLevel="1" collapsed="1" x14ac:dyDescent="0.6">
      <c r="A247" s="21" t="s">
        <v>37</v>
      </c>
      <c r="B247" s="14">
        <f t="shared" ref="B247:E247" si="68">B248+B249+B250+B251+B252</f>
        <v>19995</v>
      </c>
      <c r="C247" s="14">
        <f t="shared" si="68"/>
        <v>18064</v>
      </c>
      <c r="D247" s="14">
        <f t="shared" si="68"/>
        <v>639325</v>
      </c>
      <c r="E247" s="14">
        <f t="shared" si="68"/>
        <v>36905635</v>
      </c>
      <c r="F247" s="14">
        <f>SUM(F248:F250)/3</f>
        <v>48.323333333333331</v>
      </c>
      <c r="G247" s="10"/>
    </row>
    <row r="248" spans="1:7" ht="15.6" hidden="1" outlineLevel="2" x14ac:dyDescent="0.6">
      <c r="A248" s="25" t="s">
        <v>89</v>
      </c>
      <c r="B248" s="6">
        <v>17378</v>
      </c>
      <c r="C248" s="6">
        <v>15479</v>
      </c>
      <c r="D248" s="6">
        <v>556840</v>
      </c>
      <c r="E248" s="6">
        <v>33887733</v>
      </c>
      <c r="F248">
        <v>60.86</v>
      </c>
      <c r="G248" s="3"/>
    </row>
    <row r="249" spans="1:7" ht="15.6" hidden="1" outlineLevel="2" x14ac:dyDescent="0.6">
      <c r="A249" s="25" t="s">
        <v>91</v>
      </c>
      <c r="B249">
        <v>1314</v>
      </c>
      <c r="C249">
        <v>1219</v>
      </c>
      <c r="D249">
        <v>71354</v>
      </c>
      <c r="E249">
        <v>2536077</v>
      </c>
      <c r="F249">
        <v>35.54</v>
      </c>
      <c r="G249" s="3"/>
    </row>
    <row r="250" spans="1:7" ht="15.6" hidden="1" outlineLevel="2" x14ac:dyDescent="0.6">
      <c r="A250" s="25" t="s">
        <v>92</v>
      </c>
      <c r="B250">
        <v>1301</v>
      </c>
      <c r="C250">
        <v>1364</v>
      </c>
      <c r="D250">
        <v>9920</v>
      </c>
      <c r="E250">
        <v>481814</v>
      </c>
      <c r="F250">
        <v>48.57</v>
      </c>
      <c r="G250" s="3"/>
    </row>
    <row r="251" spans="1:7" ht="15.6" hidden="1" outlineLevel="2" x14ac:dyDescent="0.6">
      <c r="A251" s="25" t="s">
        <v>94</v>
      </c>
      <c r="B251">
        <v>2</v>
      </c>
      <c r="C251">
        <v>2</v>
      </c>
      <c r="D251">
        <v>1211</v>
      </c>
      <c r="E251">
        <v>11</v>
      </c>
      <c r="F251">
        <v>110.06</v>
      </c>
      <c r="G251" s="3"/>
    </row>
    <row r="252" spans="1:7" ht="15.6" hidden="1" outlineLevel="2" x14ac:dyDescent="0.6">
      <c r="A252" s="25" t="s">
        <v>93</v>
      </c>
      <c r="B252" s="26"/>
      <c r="C252" s="26"/>
      <c r="D252" s="26"/>
      <c r="E252" s="26"/>
      <c r="F252" s="26"/>
      <c r="G252" s="3"/>
    </row>
    <row r="253" spans="1:7" ht="15.6" hidden="1" outlineLevel="1" collapsed="1" x14ac:dyDescent="0.6">
      <c r="A253" s="25"/>
      <c r="B253" s="26"/>
      <c r="C253" s="26"/>
      <c r="D253" s="26"/>
      <c r="E253" s="26"/>
      <c r="F253" s="26"/>
      <c r="G253" s="3"/>
    </row>
    <row r="254" spans="1:7" ht="15.6" hidden="1" outlineLevel="1" x14ac:dyDescent="0.6">
      <c r="A254" s="25"/>
      <c r="B254" s="26"/>
      <c r="C254" s="26"/>
      <c r="D254" s="26"/>
      <c r="E254" s="26"/>
      <c r="F254" s="26"/>
      <c r="G254" s="3"/>
    </row>
    <row r="255" spans="1:7" s="4" customFormat="1" ht="29.4" customHeight="1" collapsed="1" x14ac:dyDescent="0.6">
      <c r="A255" s="11" t="s">
        <v>38</v>
      </c>
      <c r="B255" s="9">
        <f>B256+B257+B258+B259+B260</f>
        <v>29003</v>
      </c>
      <c r="C255" s="9">
        <f t="shared" ref="C255:E255" si="69">C256+C257+C258+C259+C260</f>
        <v>25719</v>
      </c>
      <c r="D255" s="9">
        <f t="shared" si="69"/>
        <v>895081</v>
      </c>
      <c r="E255" s="9">
        <f t="shared" si="69"/>
        <v>53935695</v>
      </c>
      <c r="F255" s="8">
        <f>E256/D255</f>
        <v>54.718843322559636</v>
      </c>
      <c r="G255" s="12"/>
    </row>
    <row r="256" spans="1:7" ht="15.6" hidden="1" outlineLevel="2" x14ac:dyDescent="0.6">
      <c r="A256" s="25" t="s">
        <v>89</v>
      </c>
      <c r="B256" s="6">
        <f>B262+B268+B274+B280+B286+B292+B298+B304+B310+B316+B322+B328+B334+B340+B346</f>
        <v>25159</v>
      </c>
      <c r="C256" s="6">
        <f t="shared" ref="C256:E256" si="70">C262+C268+C274+C280+C286+C292+C298+C304+C310+C316+C322+C328+C334+C340+C346</f>
        <v>21934</v>
      </c>
      <c r="D256" s="6">
        <f t="shared" si="70"/>
        <v>759631</v>
      </c>
      <c r="E256" s="6">
        <f t="shared" si="70"/>
        <v>48977797</v>
      </c>
      <c r="F256">
        <v>63.08</v>
      </c>
      <c r="G256" s="3"/>
    </row>
    <row r="257" spans="1:7" ht="15.6" hidden="1" outlineLevel="2" x14ac:dyDescent="0.6">
      <c r="A257" s="25" t="s">
        <v>91</v>
      </c>
      <c r="B257" s="6">
        <f t="shared" ref="B257:E257" si="71">B263+B269+B275+B281+B287+B293+B299+B305+B311+B317+B323+B329+B335+B341+B347</f>
        <v>2109</v>
      </c>
      <c r="C257" s="6">
        <f t="shared" si="71"/>
        <v>1975</v>
      </c>
      <c r="D257" s="6">
        <f t="shared" si="71"/>
        <v>120380</v>
      </c>
      <c r="E257" s="6">
        <f t="shared" si="71"/>
        <v>4255624</v>
      </c>
      <c r="F257">
        <v>40.39</v>
      </c>
      <c r="G257" s="3"/>
    </row>
    <row r="258" spans="1:7" ht="15.6" hidden="1" outlineLevel="2" x14ac:dyDescent="0.6">
      <c r="A258" s="25" t="s">
        <v>92</v>
      </c>
      <c r="B258" s="6">
        <f t="shared" ref="B258:E258" si="72">B264+B270+B276+B282+B288+B294+B300+B306+B312+B318+B324+B330+B336+B342+B348</f>
        <v>1732</v>
      </c>
      <c r="C258" s="6">
        <f t="shared" si="72"/>
        <v>1807</v>
      </c>
      <c r="D258" s="6">
        <f t="shared" si="72"/>
        <v>14105</v>
      </c>
      <c r="E258" s="6">
        <f t="shared" si="72"/>
        <v>702259</v>
      </c>
      <c r="F258">
        <v>82.7</v>
      </c>
      <c r="G258" s="3"/>
    </row>
    <row r="259" spans="1:7" ht="15.6" hidden="1" outlineLevel="2" x14ac:dyDescent="0.6">
      <c r="A259" s="25" t="s">
        <v>94</v>
      </c>
      <c r="B259" s="6">
        <f t="shared" ref="B259:E259" si="73">B265+B271+B277+B283+B289+B295+B301+B307+B313+B319+B325+B331+B337+B343+B349</f>
        <v>3</v>
      </c>
      <c r="C259" s="6">
        <f t="shared" si="73"/>
        <v>3</v>
      </c>
      <c r="D259" s="6">
        <f t="shared" si="73"/>
        <v>965</v>
      </c>
      <c r="E259" s="6">
        <f t="shared" si="73"/>
        <v>15</v>
      </c>
      <c r="F259" s="26"/>
      <c r="G259" s="3"/>
    </row>
    <row r="260" spans="1:7" ht="15.6" hidden="1" outlineLevel="2" x14ac:dyDescent="0.6">
      <c r="A260" s="25" t="s">
        <v>93</v>
      </c>
      <c r="B260" s="6">
        <f t="shared" ref="B260:E260" si="74">B266+B272+B278+B284+B290+B296+B302+B308+B314+B320+B326+B332+B338+B344+B350</f>
        <v>0</v>
      </c>
      <c r="C260" s="6">
        <f t="shared" si="74"/>
        <v>0</v>
      </c>
      <c r="D260" s="6">
        <f t="shared" si="74"/>
        <v>0</v>
      </c>
      <c r="E260" s="6">
        <f t="shared" si="74"/>
        <v>0</v>
      </c>
      <c r="F260" s="26"/>
      <c r="G260" s="3"/>
    </row>
    <row r="261" spans="1:7" s="22" customFormat="1" ht="15.6" hidden="1" outlineLevel="1" x14ac:dyDescent="0.6">
      <c r="A261" s="21" t="s">
        <v>39</v>
      </c>
      <c r="B261" s="14">
        <f t="shared" ref="B261:E261" si="75">B262+B263+B264+B265+B266</f>
        <v>38</v>
      </c>
      <c r="C261" s="14">
        <f t="shared" si="75"/>
        <v>26</v>
      </c>
      <c r="D261" s="14">
        <f t="shared" si="75"/>
        <v>1740</v>
      </c>
      <c r="E261" s="14">
        <f t="shared" si="75"/>
        <v>103276</v>
      </c>
      <c r="F261" s="14">
        <f>SUM(F262:F264)/3</f>
        <v>62.056666666666672</v>
      </c>
      <c r="G261" s="10"/>
    </row>
    <row r="262" spans="1:7" ht="15.6" hidden="1" outlineLevel="2" x14ac:dyDescent="0.6">
      <c r="A262" s="25" t="s">
        <v>89</v>
      </c>
      <c r="B262" s="6">
        <v>32</v>
      </c>
      <c r="C262" s="6">
        <v>19</v>
      </c>
      <c r="D262" s="6">
        <v>1417</v>
      </c>
      <c r="E262" s="6">
        <v>89384</v>
      </c>
      <c r="F262">
        <v>63.08</v>
      </c>
      <c r="G262" s="3"/>
    </row>
    <row r="263" spans="1:7" ht="15.6" hidden="1" outlineLevel="2" x14ac:dyDescent="0.6">
      <c r="A263" s="25" t="s">
        <v>91</v>
      </c>
      <c r="B263">
        <v>3</v>
      </c>
      <c r="C263">
        <v>4</v>
      </c>
      <c r="D263">
        <v>303</v>
      </c>
      <c r="E263">
        <v>12238</v>
      </c>
      <c r="F263">
        <v>40.39</v>
      </c>
      <c r="G263" s="3"/>
    </row>
    <row r="264" spans="1:7" ht="15.6" hidden="1" outlineLevel="2" x14ac:dyDescent="0.6">
      <c r="A264" s="25" t="s">
        <v>92</v>
      </c>
      <c r="B264">
        <v>3</v>
      </c>
      <c r="C264">
        <v>3</v>
      </c>
      <c r="D264">
        <v>20</v>
      </c>
      <c r="E264">
        <v>1654</v>
      </c>
      <c r="F264">
        <v>82.7</v>
      </c>
      <c r="G264" s="3"/>
    </row>
    <row r="265" spans="1:7" ht="15.6" hidden="1" outlineLevel="2" x14ac:dyDescent="0.6">
      <c r="A265" s="25" t="s">
        <v>94</v>
      </c>
      <c r="B265" s="26"/>
      <c r="C265" s="26"/>
      <c r="D265" s="26"/>
      <c r="E265" s="26"/>
      <c r="F265" s="26"/>
      <c r="G265" s="3"/>
    </row>
    <row r="266" spans="1:7" ht="15.6" hidden="1" outlineLevel="2" x14ac:dyDescent="0.6">
      <c r="A266" s="25" t="s">
        <v>93</v>
      </c>
      <c r="B266" s="26"/>
      <c r="C266" s="26"/>
      <c r="D266" s="26"/>
      <c r="E266" s="26"/>
      <c r="F266" s="26"/>
      <c r="G266" s="3"/>
    </row>
    <row r="267" spans="1:7" s="22" customFormat="1" ht="15.6" hidden="1" outlineLevel="1" collapsed="1" x14ac:dyDescent="0.6">
      <c r="A267" s="21" t="s">
        <v>40</v>
      </c>
      <c r="B267" s="14">
        <f>B268+B269+B270+B271+B272</f>
        <v>2</v>
      </c>
      <c r="C267" s="14">
        <f t="shared" ref="C267:E267" si="76">C268+C269+C270+C271+C272</f>
        <v>1</v>
      </c>
      <c r="D267" s="14">
        <f t="shared" si="76"/>
        <v>45</v>
      </c>
      <c r="E267" s="14">
        <f t="shared" si="76"/>
        <v>2590</v>
      </c>
      <c r="F267" s="14">
        <f>SUM(F268:F270)/1</f>
        <v>57.55</v>
      </c>
      <c r="G267" s="10"/>
    </row>
    <row r="268" spans="1:7" ht="15.6" hidden="1" outlineLevel="2" x14ac:dyDescent="0.6">
      <c r="A268" s="25" t="s">
        <v>89</v>
      </c>
      <c r="B268" s="6">
        <v>2</v>
      </c>
      <c r="C268" s="6">
        <v>1</v>
      </c>
      <c r="D268" s="6">
        <v>45</v>
      </c>
      <c r="E268" s="6">
        <v>2590</v>
      </c>
      <c r="F268">
        <v>57.55</v>
      </c>
      <c r="G268" s="3"/>
    </row>
    <row r="269" spans="1:7" ht="15.6" hidden="1" outlineLevel="2" x14ac:dyDescent="0.6">
      <c r="A269" s="25" t="s">
        <v>91</v>
      </c>
      <c r="B269">
        <v>0</v>
      </c>
      <c r="C269">
        <v>0</v>
      </c>
      <c r="D269">
        <v>0</v>
      </c>
      <c r="E269">
        <v>0</v>
      </c>
      <c r="F269">
        <v>0</v>
      </c>
      <c r="G269" s="3"/>
    </row>
    <row r="270" spans="1:7" ht="15.6" hidden="1" outlineLevel="2" x14ac:dyDescent="0.6">
      <c r="A270" s="25" t="s">
        <v>92</v>
      </c>
      <c r="B270">
        <v>0</v>
      </c>
      <c r="C270">
        <v>0</v>
      </c>
      <c r="D270">
        <v>0</v>
      </c>
      <c r="E270">
        <v>0</v>
      </c>
      <c r="F270">
        <v>0</v>
      </c>
      <c r="G270" s="3"/>
    </row>
    <row r="271" spans="1:7" ht="15.6" hidden="1" outlineLevel="2" x14ac:dyDescent="0.6">
      <c r="A271" s="25" t="s">
        <v>94</v>
      </c>
      <c r="B271" s="26"/>
      <c r="C271" s="26"/>
      <c r="D271" s="26"/>
      <c r="E271" s="26"/>
      <c r="F271" s="26"/>
      <c r="G271" s="3"/>
    </row>
    <row r="272" spans="1:7" ht="15.6" hidden="1" outlineLevel="2" x14ac:dyDescent="0.6">
      <c r="A272" s="25" t="s">
        <v>93</v>
      </c>
      <c r="B272" s="26"/>
      <c r="C272" s="26"/>
      <c r="D272" s="26"/>
      <c r="E272" s="26"/>
      <c r="F272" s="26"/>
      <c r="G272" s="3"/>
    </row>
    <row r="273" spans="1:7" s="22" customFormat="1" ht="15" hidden="1" customHeight="1" outlineLevel="1" collapsed="1" x14ac:dyDescent="0.6">
      <c r="A273" s="21" t="s">
        <v>41</v>
      </c>
      <c r="B273" s="14">
        <f t="shared" ref="B273:E273" si="77">B274+B275+B276+B277+B278</f>
        <v>295</v>
      </c>
      <c r="C273" s="14">
        <f t="shared" si="77"/>
        <v>256</v>
      </c>
      <c r="D273" s="14">
        <f t="shared" si="77"/>
        <v>6087</v>
      </c>
      <c r="E273" s="14">
        <f t="shared" si="77"/>
        <v>403620</v>
      </c>
      <c r="F273" s="14">
        <f>SUM(F274:F276)/3</f>
        <v>51.713333333333331</v>
      </c>
      <c r="G273" s="10"/>
    </row>
    <row r="274" spans="1:7" ht="15.6" hidden="1" outlineLevel="2" x14ac:dyDescent="0.6">
      <c r="A274" s="25" t="s">
        <v>89</v>
      </c>
      <c r="B274" s="6">
        <v>258</v>
      </c>
      <c r="C274" s="6">
        <v>220</v>
      </c>
      <c r="D274" s="6">
        <v>5625</v>
      </c>
      <c r="E274" s="6">
        <v>384804</v>
      </c>
      <c r="F274">
        <v>68.41</v>
      </c>
      <c r="G274" s="3"/>
    </row>
    <row r="275" spans="1:7" ht="15.6" hidden="1" outlineLevel="2" x14ac:dyDescent="0.6">
      <c r="A275" s="25" t="s">
        <v>91</v>
      </c>
      <c r="B275">
        <v>7</v>
      </c>
      <c r="C275">
        <v>6</v>
      </c>
      <c r="D275">
        <v>269</v>
      </c>
      <c r="E275">
        <v>7356</v>
      </c>
      <c r="F275">
        <v>27.35</v>
      </c>
      <c r="G275" s="3"/>
    </row>
    <row r="276" spans="1:7" ht="15.6" hidden="1" outlineLevel="2" x14ac:dyDescent="0.6">
      <c r="A276" s="25" t="s">
        <v>92</v>
      </c>
      <c r="B276">
        <v>30</v>
      </c>
      <c r="C276">
        <v>30</v>
      </c>
      <c r="D276">
        <v>193</v>
      </c>
      <c r="E276">
        <v>11460</v>
      </c>
      <c r="F276">
        <v>59.38</v>
      </c>
      <c r="G276" s="3"/>
    </row>
    <row r="277" spans="1:7" ht="15.6" hidden="1" outlineLevel="2" x14ac:dyDescent="0.6">
      <c r="A277" s="25" t="s">
        <v>94</v>
      </c>
      <c r="B277" s="26"/>
      <c r="C277" s="26"/>
      <c r="D277" s="26"/>
      <c r="E277" s="26"/>
      <c r="F277" s="26"/>
      <c r="G277" s="3"/>
    </row>
    <row r="278" spans="1:7" ht="15.6" hidden="1" outlineLevel="2" x14ac:dyDescent="0.6">
      <c r="A278" s="25" t="s">
        <v>93</v>
      </c>
      <c r="B278" s="26"/>
      <c r="C278" s="26"/>
      <c r="D278" s="26"/>
      <c r="E278" s="26"/>
      <c r="F278" s="26"/>
      <c r="G278" s="3"/>
    </row>
    <row r="279" spans="1:7" s="22" customFormat="1" ht="15.6" hidden="1" outlineLevel="1" collapsed="1" x14ac:dyDescent="0.6">
      <c r="A279" s="21" t="s">
        <v>42</v>
      </c>
      <c r="B279" s="14">
        <f t="shared" ref="B279:E279" si="78">B280+B281+B282+B283+B284</f>
        <v>2825</v>
      </c>
      <c r="C279" s="14">
        <f t="shared" si="78"/>
        <v>2641</v>
      </c>
      <c r="D279" s="14">
        <f t="shared" si="78"/>
        <v>65642</v>
      </c>
      <c r="E279" s="14">
        <f t="shared" si="78"/>
        <v>3971094</v>
      </c>
      <c r="F279" s="12">
        <f>SUM(F280:F284)/5</f>
        <v>54.036000000000001</v>
      </c>
      <c r="G279" s="10"/>
    </row>
    <row r="280" spans="1:7" ht="15.6" hidden="1" outlineLevel="2" x14ac:dyDescent="0.6">
      <c r="A280" s="25" t="s">
        <v>89</v>
      </c>
      <c r="B280" s="6">
        <v>2448</v>
      </c>
      <c r="C280" s="6">
        <v>2267</v>
      </c>
      <c r="D280" s="6">
        <v>54457</v>
      </c>
      <c r="E280" s="6">
        <v>3572507</v>
      </c>
      <c r="F280">
        <v>65.599999999999994</v>
      </c>
      <c r="G280" s="3"/>
    </row>
    <row r="281" spans="1:7" ht="15.6" hidden="1" outlineLevel="2" x14ac:dyDescent="0.6">
      <c r="A281" s="25" t="s">
        <v>91</v>
      </c>
      <c r="B281">
        <v>185</v>
      </c>
      <c r="C281">
        <v>174</v>
      </c>
      <c r="D281">
        <v>9133</v>
      </c>
      <c r="E281">
        <v>319227</v>
      </c>
      <c r="F281">
        <v>34.950000000000003</v>
      </c>
      <c r="G281" s="3"/>
    </row>
    <row r="282" spans="1:7" ht="15.6" hidden="1" outlineLevel="2" x14ac:dyDescent="0.6">
      <c r="A282" s="25" t="s">
        <v>92</v>
      </c>
      <c r="B282">
        <v>191</v>
      </c>
      <c r="C282">
        <v>199</v>
      </c>
      <c r="D282">
        <v>1575</v>
      </c>
      <c r="E282">
        <v>79356</v>
      </c>
      <c r="F282">
        <v>50.38</v>
      </c>
      <c r="G282" s="3"/>
    </row>
    <row r="283" spans="1:7" ht="15.6" hidden="1" outlineLevel="2" x14ac:dyDescent="0.6">
      <c r="A283" s="25" t="s">
        <v>94</v>
      </c>
      <c r="B283">
        <v>1</v>
      </c>
      <c r="C283">
        <v>1</v>
      </c>
      <c r="D283">
        <v>477</v>
      </c>
      <c r="E283">
        <v>4</v>
      </c>
      <c r="F283">
        <v>119.25</v>
      </c>
      <c r="G283" s="3"/>
    </row>
    <row r="284" spans="1:7" ht="15.6" hidden="1" outlineLevel="2" x14ac:dyDescent="0.6">
      <c r="A284" s="25" t="s">
        <v>93</v>
      </c>
      <c r="B284" s="26"/>
      <c r="C284" s="26"/>
      <c r="D284" s="26"/>
      <c r="E284" s="26"/>
      <c r="F284" s="26"/>
      <c r="G284" s="3"/>
    </row>
    <row r="285" spans="1:7" s="22" customFormat="1" ht="15.6" hidden="1" outlineLevel="1" collapsed="1" x14ac:dyDescent="0.6">
      <c r="A285" s="21" t="s">
        <v>43</v>
      </c>
      <c r="B285" s="14">
        <f t="shared" ref="B285:E285" si="79">B286+B287+B288+B289+B290</f>
        <v>138</v>
      </c>
      <c r="C285" s="14">
        <f t="shared" si="79"/>
        <v>114</v>
      </c>
      <c r="D285" s="14">
        <f t="shared" si="79"/>
        <v>4859</v>
      </c>
      <c r="E285" s="14">
        <f t="shared" si="79"/>
        <v>311410</v>
      </c>
      <c r="F285" s="14">
        <f>SUM(F286:F288)/3</f>
        <v>52.25</v>
      </c>
      <c r="G285" s="10"/>
    </row>
    <row r="286" spans="1:7" ht="15.6" hidden="1" outlineLevel="2" x14ac:dyDescent="0.6">
      <c r="A286" s="25" t="s">
        <v>89</v>
      </c>
      <c r="B286" s="6">
        <v>125</v>
      </c>
      <c r="C286" s="6">
        <v>102</v>
      </c>
      <c r="D286" s="6">
        <v>4359</v>
      </c>
      <c r="E286" s="6">
        <v>293833</v>
      </c>
      <c r="F286">
        <v>67.41</v>
      </c>
      <c r="G286" s="3"/>
    </row>
    <row r="287" spans="1:7" ht="15.6" hidden="1" outlineLevel="2" x14ac:dyDescent="0.6">
      <c r="A287" s="25" t="s">
        <v>91</v>
      </c>
      <c r="B287">
        <v>7</v>
      </c>
      <c r="C287">
        <v>6</v>
      </c>
      <c r="D287">
        <v>458</v>
      </c>
      <c r="E287">
        <v>15220</v>
      </c>
      <c r="F287">
        <v>33.229999999999997</v>
      </c>
      <c r="G287" s="3"/>
    </row>
    <row r="288" spans="1:7" ht="15.6" hidden="1" outlineLevel="2" x14ac:dyDescent="0.6">
      <c r="A288" s="25" t="s">
        <v>92</v>
      </c>
      <c r="B288">
        <v>6</v>
      </c>
      <c r="C288">
        <v>6</v>
      </c>
      <c r="D288">
        <v>42</v>
      </c>
      <c r="E288">
        <v>2357</v>
      </c>
      <c r="F288">
        <v>56.11</v>
      </c>
      <c r="G288" s="3"/>
    </row>
    <row r="289" spans="1:7" ht="15.6" hidden="1" outlineLevel="2" x14ac:dyDescent="0.6">
      <c r="A289" s="25" t="s">
        <v>94</v>
      </c>
      <c r="B289" s="26"/>
      <c r="C289" s="26"/>
      <c r="D289" s="26"/>
      <c r="E289" s="26"/>
      <c r="F289" s="26"/>
      <c r="G289" s="3"/>
    </row>
    <row r="290" spans="1:7" ht="15.6" hidden="1" outlineLevel="2" x14ac:dyDescent="0.6">
      <c r="A290" s="25" t="s">
        <v>93</v>
      </c>
      <c r="B290" s="26"/>
      <c r="C290" s="26"/>
      <c r="D290" s="26"/>
      <c r="E290" s="26"/>
      <c r="F290" s="26"/>
      <c r="G290" s="3"/>
    </row>
    <row r="291" spans="1:7" s="22" customFormat="1" ht="15.6" hidden="1" outlineLevel="1" collapsed="1" x14ac:dyDescent="0.6">
      <c r="A291" s="21" t="s">
        <v>44</v>
      </c>
      <c r="B291" s="14">
        <f t="shared" ref="B291:E291" si="80">B292+B293+B294+B295+B296</f>
        <v>931</v>
      </c>
      <c r="C291" s="14">
        <f t="shared" si="80"/>
        <v>842</v>
      </c>
      <c r="D291" s="14">
        <f t="shared" si="80"/>
        <v>20555</v>
      </c>
      <c r="E291" s="14">
        <f t="shared" si="80"/>
        <v>1280442</v>
      </c>
      <c r="F291" s="14">
        <f>SUM(F292:F294)/3</f>
        <v>50.48</v>
      </c>
      <c r="G291" s="10"/>
    </row>
    <row r="292" spans="1:7" ht="15.6" hidden="1" outlineLevel="2" x14ac:dyDescent="0.6">
      <c r="A292" s="25" t="s">
        <v>89</v>
      </c>
      <c r="B292" s="6">
        <v>827</v>
      </c>
      <c r="C292" s="6">
        <v>744</v>
      </c>
      <c r="D292" s="6">
        <v>17549</v>
      </c>
      <c r="E292" s="6">
        <v>1170414</v>
      </c>
      <c r="F292">
        <v>66.69</v>
      </c>
      <c r="G292" s="3"/>
    </row>
    <row r="293" spans="1:7" ht="15.6" hidden="1" outlineLevel="2" x14ac:dyDescent="0.6">
      <c r="A293" s="25" t="s">
        <v>91</v>
      </c>
      <c r="B293">
        <v>52</v>
      </c>
      <c r="C293">
        <v>45</v>
      </c>
      <c r="D293">
        <v>2564</v>
      </c>
      <c r="E293">
        <v>87683</v>
      </c>
      <c r="F293">
        <v>34.200000000000003</v>
      </c>
      <c r="G293" s="3"/>
    </row>
    <row r="294" spans="1:7" ht="15.6" hidden="1" outlineLevel="2" x14ac:dyDescent="0.6">
      <c r="A294" s="25" t="s">
        <v>92</v>
      </c>
      <c r="B294">
        <v>52</v>
      </c>
      <c r="C294">
        <v>53</v>
      </c>
      <c r="D294">
        <v>442</v>
      </c>
      <c r="E294">
        <v>22345</v>
      </c>
      <c r="F294">
        <v>50.55</v>
      </c>
      <c r="G294" s="3"/>
    </row>
    <row r="295" spans="1:7" ht="15.6" hidden="1" outlineLevel="2" x14ac:dyDescent="0.6">
      <c r="A295" s="25" t="s">
        <v>94</v>
      </c>
      <c r="B295" s="26"/>
      <c r="C295" s="26"/>
      <c r="D295" s="26"/>
      <c r="E295" s="26"/>
      <c r="F295" s="26"/>
      <c r="G295" s="3"/>
    </row>
    <row r="296" spans="1:7" ht="15.6" hidden="1" outlineLevel="2" x14ac:dyDescent="0.6">
      <c r="A296" s="25" t="s">
        <v>93</v>
      </c>
      <c r="B296" s="26"/>
      <c r="C296" s="26"/>
      <c r="D296" s="26"/>
      <c r="E296" s="26"/>
      <c r="F296" s="26"/>
      <c r="G296" s="3"/>
    </row>
    <row r="297" spans="1:7" s="22" customFormat="1" ht="15.6" hidden="1" outlineLevel="1" collapsed="1" x14ac:dyDescent="0.6">
      <c r="A297" s="21" t="s">
        <v>45</v>
      </c>
      <c r="B297" s="14">
        <f t="shared" ref="B297:E297" si="81">B298+B299+B300+B301+B302</f>
        <v>1</v>
      </c>
      <c r="C297" s="14">
        <f t="shared" si="81"/>
        <v>0</v>
      </c>
      <c r="D297" s="14">
        <f t="shared" si="81"/>
        <v>21</v>
      </c>
      <c r="E297" s="14">
        <f t="shared" si="81"/>
        <v>646</v>
      </c>
      <c r="F297" s="14">
        <f>SUM(F298:F300)/1</f>
        <v>30.77</v>
      </c>
      <c r="G297" s="23"/>
    </row>
    <row r="298" spans="1:7" ht="15.6" hidden="1" outlineLevel="2" x14ac:dyDescent="0.6">
      <c r="A298" s="25" t="s">
        <v>89</v>
      </c>
      <c r="B298" s="6">
        <v>0</v>
      </c>
      <c r="C298" s="6">
        <v>0</v>
      </c>
      <c r="D298" s="6">
        <v>0</v>
      </c>
      <c r="E298" s="6">
        <v>0</v>
      </c>
      <c r="F298">
        <v>0</v>
      </c>
      <c r="G298" s="3"/>
    </row>
    <row r="299" spans="1:7" ht="15.6" hidden="1" outlineLevel="2" x14ac:dyDescent="0.6">
      <c r="A299" s="25" t="s">
        <v>91</v>
      </c>
      <c r="B299">
        <v>1</v>
      </c>
      <c r="C299">
        <v>0</v>
      </c>
      <c r="D299">
        <v>21</v>
      </c>
      <c r="E299">
        <v>646</v>
      </c>
      <c r="F299">
        <v>30.77</v>
      </c>
      <c r="G299" s="3"/>
    </row>
    <row r="300" spans="1:7" ht="15.6" hidden="1" outlineLevel="2" x14ac:dyDescent="0.6">
      <c r="A300" s="25" t="s">
        <v>92</v>
      </c>
      <c r="B300">
        <v>0</v>
      </c>
      <c r="C300">
        <v>0</v>
      </c>
      <c r="D300">
        <v>0</v>
      </c>
      <c r="E300">
        <v>0</v>
      </c>
      <c r="F300">
        <v>0</v>
      </c>
      <c r="G300" s="3"/>
    </row>
    <row r="301" spans="1:7" ht="15.6" hidden="1" outlineLevel="2" x14ac:dyDescent="0.6">
      <c r="A301" s="25" t="s">
        <v>94</v>
      </c>
      <c r="B301" s="26"/>
      <c r="C301" s="26"/>
      <c r="D301" s="26"/>
      <c r="E301" s="26"/>
      <c r="F301" s="26"/>
      <c r="G301" s="3"/>
    </row>
    <row r="302" spans="1:7" ht="15.6" hidden="1" outlineLevel="2" x14ac:dyDescent="0.6">
      <c r="A302" s="25" t="s">
        <v>93</v>
      </c>
      <c r="B302" s="26"/>
      <c r="C302" s="26"/>
      <c r="D302" s="26"/>
      <c r="E302" s="26"/>
      <c r="F302" s="26"/>
      <c r="G302" s="3"/>
    </row>
    <row r="303" spans="1:7" s="22" customFormat="1" ht="15.6" hidden="1" outlineLevel="1" collapsed="1" x14ac:dyDescent="0.6">
      <c r="A303" s="21" t="s">
        <v>46</v>
      </c>
      <c r="B303" s="14">
        <f t="shared" ref="B303:E303" si="82">B304+B305+B306+B307+B308</f>
        <v>1147</v>
      </c>
      <c r="C303" s="14">
        <f t="shared" si="82"/>
        <v>1012</v>
      </c>
      <c r="D303" s="14">
        <f t="shared" si="82"/>
        <v>21426</v>
      </c>
      <c r="E303" s="14">
        <f t="shared" si="82"/>
        <v>1228912</v>
      </c>
      <c r="F303" s="14">
        <f>SUM(F304:F306)/3</f>
        <v>48.096666666666664</v>
      </c>
      <c r="G303" s="10"/>
    </row>
    <row r="304" spans="1:7" ht="15.6" hidden="1" outlineLevel="2" x14ac:dyDescent="0.6">
      <c r="A304" s="25" t="s">
        <v>89</v>
      </c>
      <c r="B304" s="6">
        <v>985</v>
      </c>
      <c r="C304" s="6">
        <v>858</v>
      </c>
      <c r="D304" s="6">
        <v>17262</v>
      </c>
      <c r="E304" s="6">
        <v>1070868</v>
      </c>
      <c r="F304">
        <v>62.04</v>
      </c>
      <c r="G304" s="3"/>
    </row>
    <row r="305" spans="1:7" ht="15.6" hidden="1" outlineLevel="2" x14ac:dyDescent="0.6">
      <c r="A305" s="25" t="s">
        <v>91</v>
      </c>
      <c r="B305">
        <v>59</v>
      </c>
      <c r="C305">
        <v>52</v>
      </c>
      <c r="D305">
        <v>3410</v>
      </c>
      <c r="E305">
        <v>123289</v>
      </c>
      <c r="F305">
        <v>36.159999999999997</v>
      </c>
      <c r="G305" s="3"/>
    </row>
    <row r="306" spans="1:7" ht="15.6" hidden="1" outlineLevel="2" x14ac:dyDescent="0.6">
      <c r="A306" s="25" t="s">
        <v>92</v>
      </c>
      <c r="B306">
        <v>103</v>
      </c>
      <c r="C306">
        <v>102</v>
      </c>
      <c r="D306">
        <v>754</v>
      </c>
      <c r="E306">
        <v>34755</v>
      </c>
      <c r="F306">
        <v>46.09</v>
      </c>
      <c r="G306" s="3"/>
    </row>
    <row r="307" spans="1:7" ht="15.6" hidden="1" outlineLevel="2" x14ac:dyDescent="0.6">
      <c r="A307" s="25" t="s">
        <v>94</v>
      </c>
      <c r="B307" s="26"/>
      <c r="C307" s="26"/>
      <c r="D307" s="26"/>
      <c r="E307" s="26"/>
      <c r="F307" s="26"/>
      <c r="G307" s="3"/>
    </row>
    <row r="308" spans="1:7" ht="15.6" hidden="1" outlineLevel="2" x14ac:dyDescent="0.6">
      <c r="A308" s="25" t="s">
        <v>93</v>
      </c>
      <c r="B308" s="26"/>
      <c r="C308" s="26"/>
      <c r="D308" s="26"/>
      <c r="E308" s="26"/>
      <c r="F308" s="26"/>
      <c r="G308" s="3"/>
    </row>
    <row r="309" spans="1:7" s="22" customFormat="1" ht="15.6" hidden="1" outlineLevel="1" collapsed="1" x14ac:dyDescent="0.6">
      <c r="A309" s="21" t="s">
        <v>47</v>
      </c>
      <c r="B309" s="14">
        <f t="shared" ref="B309:E309" si="83">B310+B311+B312+B313+B314</f>
        <v>218</v>
      </c>
      <c r="C309" s="14">
        <f t="shared" si="83"/>
        <v>180</v>
      </c>
      <c r="D309" s="14">
        <f t="shared" si="83"/>
        <v>3753</v>
      </c>
      <c r="E309" s="14">
        <f t="shared" si="83"/>
        <v>226534</v>
      </c>
      <c r="F309" s="14">
        <f>SUM(F310:F312)/3</f>
        <v>50.330000000000005</v>
      </c>
      <c r="G309" s="10"/>
    </row>
    <row r="310" spans="1:7" ht="15.6" hidden="1" outlineLevel="2" x14ac:dyDescent="0.6">
      <c r="A310" s="25" t="s">
        <v>89</v>
      </c>
      <c r="B310" s="6">
        <v>192</v>
      </c>
      <c r="C310" s="6">
        <v>154</v>
      </c>
      <c r="D310" s="6">
        <v>3097</v>
      </c>
      <c r="E310" s="6">
        <v>202239</v>
      </c>
      <c r="F310">
        <v>65.3</v>
      </c>
      <c r="G310" s="3"/>
    </row>
    <row r="311" spans="1:7" ht="15.6" hidden="1" outlineLevel="2" x14ac:dyDescent="0.6">
      <c r="A311" s="25" t="s">
        <v>91</v>
      </c>
      <c r="B311">
        <v>8</v>
      </c>
      <c r="C311">
        <v>8</v>
      </c>
      <c r="D311">
        <v>525</v>
      </c>
      <c r="E311">
        <v>17415</v>
      </c>
      <c r="F311">
        <v>33.17</v>
      </c>
      <c r="G311" s="3"/>
    </row>
    <row r="312" spans="1:7" ht="15.6" hidden="1" outlineLevel="2" x14ac:dyDescent="0.6">
      <c r="A312" s="25" t="s">
        <v>92</v>
      </c>
      <c r="B312">
        <v>18</v>
      </c>
      <c r="C312">
        <v>18</v>
      </c>
      <c r="D312">
        <v>131</v>
      </c>
      <c r="E312">
        <v>6880</v>
      </c>
      <c r="F312">
        <v>52.52</v>
      </c>
      <c r="G312" s="3"/>
    </row>
    <row r="313" spans="1:7" ht="15.6" hidden="1" outlineLevel="2" x14ac:dyDescent="0.6">
      <c r="A313" s="25" t="s">
        <v>94</v>
      </c>
      <c r="B313" s="26"/>
      <c r="C313" s="26"/>
      <c r="D313" s="26"/>
      <c r="E313" s="26"/>
      <c r="F313" s="26"/>
      <c r="G313" s="3"/>
    </row>
    <row r="314" spans="1:7" ht="15.6" hidden="1" outlineLevel="2" x14ac:dyDescent="0.6">
      <c r="A314" s="25" t="s">
        <v>93</v>
      </c>
      <c r="B314" s="26"/>
      <c r="C314" s="26"/>
      <c r="D314" s="26"/>
      <c r="E314" s="26"/>
      <c r="F314" s="26"/>
      <c r="G314" s="3"/>
    </row>
    <row r="315" spans="1:7" s="22" customFormat="1" ht="15.6" hidden="1" outlineLevel="1" collapsed="1" x14ac:dyDescent="0.6">
      <c r="A315" s="21" t="s">
        <v>48</v>
      </c>
      <c r="B315" s="14">
        <f t="shared" ref="B315:E315" si="84">B316+B317+B318+B319+B320</f>
        <v>1735</v>
      </c>
      <c r="C315" s="14">
        <f t="shared" si="84"/>
        <v>1625</v>
      </c>
      <c r="D315" s="14">
        <f t="shared" si="84"/>
        <v>47398</v>
      </c>
      <c r="E315" s="14">
        <f t="shared" si="84"/>
        <v>2820550</v>
      </c>
      <c r="F315" s="14">
        <f>SUM(F316:F318)/3</f>
        <v>49.266666666666673</v>
      </c>
      <c r="G315" s="10"/>
    </row>
    <row r="316" spans="1:7" ht="15.6" hidden="1" outlineLevel="2" x14ac:dyDescent="0.6">
      <c r="A316" s="25" t="s">
        <v>89</v>
      </c>
      <c r="B316" s="6">
        <v>1519</v>
      </c>
      <c r="C316" s="6">
        <v>1411</v>
      </c>
      <c r="D316" s="6">
        <v>39320</v>
      </c>
      <c r="E316" s="6">
        <v>2534414</v>
      </c>
      <c r="F316">
        <v>64.459999999999994</v>
      </c>
      <c r="G316" s="3"/>
    </row>
    <row r="317" spans="1:7" ht="15.6" hidden="1" outlineLevel="2" x14ac:dyDescent="0.6">
      <c r="A317" s="25" t="s">
        <v>91</v>
      </c>
      <c r="B317">
        <v>129</v>
      </c>
      <c r="C317">
        <v>122</v>
      </c>
      <c r="D317">
        <v>7346</v>
      </c>
      <c r="E317">
        <v>250048</v>
      </c>
      <c r="F317">
        <v>34.04</v>
      </c>
      <c r="G317" s="3"/>
    </row>
    <row r="318" spans="1:7" ht="15.6" hidden="1" outlineLevel="2" x14ac:dyDescent="0.6">
      <c r="A318" s="25" t="s">
        <v>92</v>
      </c>
      <c r="B318">
        <v>87</v>
      </c>
      <c r="C318">
        <v>92</v>
      </c>
      <c r="D318">
        <v>732</v>
      </c>
      <c r="E318">
        <v>36088</v>
      </c>
      <c r="F318">
        <v>49.3</v>
      </c>
      <c r="G318" s="3"/>
    </row>
    <row r="319" spans="1:7" ht="15.6" hidden="1" outlineLevel="2" x14ac:dyDescent="0.6">
      <c r="A319" s="25" t="s">
        <v>94</v>
      </c>
      <c r="B319" s="26"/>
      <c r="C319" s="26"/>
      <c r="D319" s="26"/>
      <c r="E319" s="26"/>
      <c r="F319" s="26"/>
      <c r="G319" s="3"/>
    </row>
    <row r="320" spans="1:7" ht="15.6" hidden="1" outlineLevel="2" x14ac:dyDescent="0.6">
      <c r="A320" s="25" t="s">
        <v>93</v>
      </c>
      <c r="B320" s="26"/>
      <c r="C320" s="26"/>
      <c r="D320" s="26"/>
      <c r="E320" s="26"/>
      <c r="F320" s="26"/>
      <c r="G320" s="3"/>
    </row>
    <row r="321" spans="1:7" s="22" customFormat="1" ht="15.9" hidden="1" customHeight="1" outlineLevel="1" collapsed="1" x14ac:dyDescent="0.6">
      <c r="A321" s="21" t="s">
        <v>49</v>
      </c>
      <c r="B321" s="14">
        <f t="shared" ref="B321:E321" si="85">B322+B323+B324+B325+B326</f>
        <v>0</v>
      </c>
      <c r="C321" s="14">
        <f t="shared" si="85"/>
        <v>0</v>
      </c>
      <c r="D321" s="14">
        <f t="shared" si="85"/>
        <v>0</v>
      </c>
      <c r="E321" s="14">
        <f t="shared" si="85"/>
        <v>0</v>
      </c>
      <c r="F321" s="14">
        <f>SUM(F322:F324)/1</f>
        <v>0</v>
      </c>
      <c r="G321" s="13"/>
    </row>
    <row r="322" spans="1:7" ht="15.6" hidden="1" outlineLevel="2" x14ac:dyDescent="0.6">
      <c r="A322" s="25" t="s">
        <v>89</v>
      </c>
      <c r="B322" s="6">
        <v>0</v>
      </c>
      <c r="C322" s="6">
        <v>0</v>
      </c>
      <c r="D322" s="6">
        <v>0</v>
      </c>
      <c r="E322" s="6">
        <v>0</v>
      </c>
      <c r="F322">
        <v>0</v>
      </c>
      <c r="G322" s="3"/>
    </row>
    <row r="323" spans="1:7" ht="15.6" hidden="1" outlineLevel="2" x14ac:dyDescent="0.6">
      <c r="A323" s="25" t="s">
        <v>91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7" ht="15.6" hidden="1" outlineLevel="2" x14ac:dyDescent="0.6">
      <c r="A324" s="25" t="s">
        <v>92</v>
      </c>
      <c r="B324">
        <v>0</v>
      </c>
      <c r="C324">
        <v>0</v>
      </c>
      <c r="D324">
        <v>0</v>
      </c>
      <c r="E324">
        <v>0</v>
      </c>
      <c r="F324">
        <v>0</v>
      </c>
      <c r="G324" s="3"/>
    </row>
    <row r="325" spans="1:7" ht="15.6" hidden="1" outlineLevel="2" x14ac:dyDescent="0.6">
      <c r="A325" s="25" t="s">
        <v>94</v>
      </c>
      <c r="B325" s="26"/>
      <c r="C325" s="26"/>
      <c r="D325" s="26"/>
      <c r="E325" s="26"/>
      <c r="F325" s="26"/>
      <c r="G325" s="3"/>
    </row>
    <row r="326" spans="1:7" ht="15.6" hidden="1" outlineLevel="2" x14ac:dyDescent="0.6">
      <c r="A326" s="25" t="s">
        <v>93</v>
      </c>
      <c r="B326" s="26"/>
      <c r="C326" s="26"/>
      <c r="D326" s="26"/>
      <c r="E326" s="26"/>
      <c r="F326" s="26"/>
      <c r="G326" s="3"/>
    </row>
    <row r="327" spans="1:7" s="22" customFormat="1" ht="15.6" hidden="1" outlineLevel="1" collapsed="1" x14ac:dyDescent="0.6">
      <c r="A327" s="21" t="s">
        <v>50</v>
      </c>
      <c r="B327" s="14">
        <f t="shared" ref="B327:E327" si="86">B328+B329+B330+B331+B332</f>
        <v>9199</v>
      </c>
      <c r="C327" s="14">
        <f t="shared" si="86"/>
        <v>8090</v>
      </c>
      <c r="D327" s="14">
        <f t="shared" si="86"/>
        <v>388422</v>
      </c>
      <c r="E327" s="14">
        <f t="shared" si="86"/>
        <v>23811614</v>
      </c>
      <c r="F327" s="14">
        <f>SUM(F328:F330)/3</f>
        <v>51.096666666666664</v>
      </c>
      <c r="G327" s="10"/>
    </row>
    <row r="328" spans="1:7" ht="15.6" hidden="1" outlineLevel="2" x14ac:dyDescent="0.6">
      <c r="A328" s="25" t="s">
        <v>89</v>
      </c>
      <c r="B328" s="6">
        <v>7856</v>
      </c>
      <c r="C328" s="6">
        <v>6759</v>
      </c>
      <c r="D328" s="6">
        <v>333613</v>
      </c>
      <c r="E328" s="6">
        <v>21796321</v>
      </c>
      <c r="F328">
        <v>65.33</v>
      </c>
      <c r="G328" s="3"/>
    </row>
    <row r="329" spans="1:7" ht="15.6" hidden="1" outlineLevel="2" x14ac:dyDescent="0.6">
      <c r="A329" s="25" t="s">
        <v>91</v>
      </c>
      <c r="B329">
        <v>804</v>
      </c>
      <c r="C329">
        <v>758</v>
      </c>
      <c r="D329">
        <v>49653</v>
      </c>
      <c r="E329">
        <v>1771177</v>
      </c>
      <c r="F329">
        <v>35.67</v>
      </c>
      <c r="G329" s="3"/>
    </row>
    <row r="330" spans="1:7" ht="15.6" hidden="1" outlineLevel="2" x14ac:dyDescent="0.6">
      <c r="A330" s="25" t="s">
        <v>92</v>
      </c>
      <c r="B330">
        <v>537</v>
      </c>
      <c r="C330">
        <v>571</v>
      </c>
      <c r="D330">
        <v>4668</v>
      </c>
      <c r="E330">
        <v>244105</v>
      </c>
      <c r="F330">
        <v>52.29</v>
      </c>
      <c r="G330" s="3"/>
    </row>
    <row r="331" spans="1:7" ht="15.6" hidden="1" outlineLevel="2" x14ac:dyDescent="0.6">
      <c r="A331" s="25" t="s">
        <v>94</v>
      </c>
      <c r="B331">
        <v>2</v>
      </c>
      <c r="C331">
        <v>2</v>
      </c>
      <c r="D331">
        <v>488</v>
      </c>
      <c r="E331">
        <v>11</v>
      </c>
      <c r="F331">
        <v>44.39</v>
      </c>
      <c r="G331" s="3"/>
    </row>
    <row r="332" spans="1:7" ht="15.6" hidden="1" outlineLevel="2" x14ac:dyDescent="0.6">
      <c r="A332" s="25" t="s">
        <v>93</v>
      </c>
      <c r="B332" s="26"/>
      <c r="C332" s="26"/>
      <c r="D332" s="26"/>
      <c r="E332" s="26"/>
      <c r="F332" s="26"/>
      <c r="G332" s="3"/>
    </row>
    <row r="333" spans="1:7" s="22" customFormat="1" ht="15.6" hidden="1" outlineLevel="1" collapsed="1" x14ac:dyDescent="0.6">
      <c r="A333" s="21" t="s">
        <v>51</v>
      </c>
      <c r="B333" s="14">
        <f t="shared" ref="B333:E333" si="87">B334+B335+B336+B337+B338</f>
        <v>1424</v>
      </c>
      <c r="C333" s="14">
        <f t="shared" si="87"/>
        <v>1271</v>
      </c>
      <c r="D333" s="14">
        <f t="shared" si="87"/>
        <v>46234</v>
      </c>
      <c r="E333" s="14">
        <f t="shared" si="87"/>
        <v>2873394</v>
      </c>
      <c r="F333" s="14">
        <f>SUM(F334:F336)/3</f>
        <v>52.85</v>
      </c>
      <c r="G333" s="10"/>
    </row>
    <row r="334" spans="1:7" ht="15.6" hidden="1" outlineLevel="2" x14ac:dyDescent="0.6">
      <c r="A334" s="25" t="s">
        <v>89</v>
      </c>
      <c r="B334" s="6">
        <v>1203</v>
      </c>
      <c r="C334" s="6">
        <v>1049</v>
      </c>
      <c r="D334" s="6">
        <v>36538</v>
      </c>
      <c r="E334" s="6">
        <v>2519886</v>
      </c>
      <c r="F334">
        <v>68.97</v>
      </c>
      <c r="G334" s="3"/>
    </row>
    <row r="335" spans="1:7" ht="15.6" hidden="1" outlineLevel="2" x14ac:dyDescent="0.6">
      <c r="A335" s="25" t="s">
        <v>91</v>
      </c>
      <c r="B335">
        <v>158</v>
      </c>
      <c r="C335">
        <v>157</v>
      </c>
      <c r="D335">
        <v>9179</v>
      </c>
      <c r="E335">
        <v>325530</v>
      </c>
      <c r="F335">
        <v>35.46</v>
      </c>
      <c r="G335" s="3"/>
    </row>
    <row r="336" spans="1:7" ht="15.6" hidden="1" outlineLevel="2" x14ac:dyDescent="0.6">
      <c r="A336" s="25" t="s">
        <v>92</v>
      </c>
      <c r="B336">
        <v>63</v>
      </c>
      <c r="C336">
        <v>65</v>
      </c>
      <c r="D336">
        <v>517</v>
      </c>
      <c r="E336">
        <v>27978</v>
      </c>
      <c r="F336">
        <v>54.12</v>
      </c>
      <c r="G336" s="3"/>
    </row>
    <row r="337" spans="1:7" ht="15.6" hidden="1" outlineLevel="2" x14ac:dyDescent="0.6">
      <c r="A337" s="25" t="s">
        <v>94</v>
      </c>
      <c r="B337" s="26"/>
      <c r="C337" s="26"/>
      <c r="D337" s="26"/>
      <c r="E337" s="26"/>
      <c r="F337" s="26"/>
      <c r="G337" s="3"/>
    </row>
    <row r="338" spans="1:7" ht="15.6" hidden="1" outlineLevel="2" x14ac:dyDescent="0.6">
      <c r="A338" s="25" t="s">
        <v>93</v>
      </c>
      <c r="B338" s="26"/>
      <c r="C338" s="26"/>
      <c r="D338" s="26"/>
      <c r="E338" s="26"/>
      <c r="F338" s="26"/>
      <c r="G338" s="3"/>
    </row>
    <row r="339" spans="1:7" s="22" customFormat="1" ht="15.6" hidden="1" outlineLevel="1" collapsed="1" x14ac:dyDescent="0.6">
      <c r="A339" s="21" t="s">
        <v>52</v>
      </c>
      <c r="B339" s="14">
        <f t="shared" ref="B339:E339" si="88">B340+B341+B342+B343+B344</f>
        <v>4620</v>
      </c>
      <c r="C339" s="14">
        <f t="shared" si="88"/>
        <v>4268</v>
      </c>
      <c r="D339" s="14">
        <f t="shared" si="88"/>
        <v>121101</v>
      </c>
      <c r="E339" s="14">
        <f t="shared" si="88"/>
        <v>7417832</v>
      </c>
      <c r="F339" s="14">
        <f>SUM(F340:F342)/3</f>
        <v>50.636666666666663</v>
      </c>
      <c r="G339" s="10"/>
    </row>
    <row r="340" spans="1:7" ht="15.6" hidden="1" outlineLevel="2" x14ac:dyDescent="0.6">
      <c r="A340" s="25" t="s">
        <v>89</v>
      </c>
      <c r="B340" s="6">
        <v>4005</v>
      </c>
      <c r="C340" s="6">
        <v>3651</v>
      </c>
      <c r="D340" s="6">
        <v>99381</v>
      </c>
      <c r="E340" s="6">
        <v>6609117</v>
      </c>
      <c r="F340">
        <v>66.5</v>
      </c>
      <c r="G340" s="3"/>
    </row>
    <row r="341" spans="1:7" ht="15.6" hidden="1" outlineLevel="2" x14ac:dyDescent="0.6">
      <c r="A341" s="25" t="s">
        <v>91</v>
      </c>
      <c r="B341">
        <v>370</v>
      </c>
      <c r="C341">
        <v>352</v>
      </c>
      <c r="D341">
        <v>19484</v>
      </c>
      <c r="E341">
        <v>697842</v>
      </c>
      <c r="F341">
        <v>35.82</v>
      </c>
      <c r="G341" s="3"/>
    </row>
    <row r="342" spans="1:7" ht="15.6" hidden="1" outlineLevel="2" x14ac:dyDescent="0.6">
      <c r="A342" s="25" t="s">
        <v>92</v>
      </c>
      <c r="B342">
        <v>245</v>
      </c>
      <c r="C342">
        <v>265</v>
      </c>
      <c r="D342">
        <v>2236</v>
      </c>
      <c r="E342">
        <v>110873</v>
      </c>
      <c r="F342">
        <v>49.59</v>
      </c>
      <c r="G342" s="3"/>
    </row>
    <row r="343" spans="1:7" ht="15.6" hidden="1" outlineLevel="2" x14ac:dyDescent="0.6">
      <c r="A343" s="25" t="s">
        <v>94</v>
      </c>
      <c r="B343" s="26"/>
      <c r="C343" s="26"/>
      <c r="D343" s="26"/>
      <c r="E343" s="26"/>
      <c r="F343" s="26"/>
      <c r="G343" s="3"/>
    </row>
    <row r="344" spans="1:7" ht="15.6" hidden="1" outlineLevel="2" x14ac:dyDescent="0.6">
      <c r="A344" s="25" t="s">
        <v>93</v>
      </c>
      <c r="B344" s="26"/>
      <c r="C344" s="26"/>
      <c r="D344" s="26"/>
      <c r="E344" s="26"/>
      <c r="F344" s="26"/>
      <c r="G344" s="3"/>
    </row>
    <row r="345" spans="1:7" s="22" customFormat="1" ht="15.6" hidden="1" outlineLevel="1" collapsed="1" x14ac:dyDescent="0.6">
      <c r="A345" s="21" t="s">
        <v>53</v>
      </c>
      <c r="B345" s="14">
        <f t="shared" ref="B345:E345" si="89">B346+B347+B348+B349+B350</f>
        <v>6430</v>
      </c>
      <c r="C345" s="14">
        <f t="shared" si="89"/>
        <v>5393</v>
      </c>
      <c r="D345" s="14">
        <f t="shared" si="89"/>
        <v>167798</v>
      </c>
      <c r="E345" s="14">
        <f t="shared" si="89"/>
        <v>9483781</v>
      </c>
      <c r="F345" s="14">
        <f>SUM(F346:F348)/3</f>
        <v>46.246666666666663</v>
      </c>
      <c r="G345" s="10"/>
    </row>
    <row r="346" spans="1:7" ht="15.6" hidden="1" outlineLevel="2" x14ac:dyDescent="0.6">
      <c r="A346" s="25" t="s">
        <v>89</v>
      </c>
      <c r="B346" s="6">
        <v>5707</v>
      </c>
      <c r="C346" s="6">
        <v>4699</v>
      </c>
      <c r="D346" s="6">
        <v>146968</v>
      </c>
      <c r="E346" s="6">
        <v>8731420</v>
      </c>
      <c r="F346">
        <v>59.41</v>
      </c>
      <c r="G346" s="3"/>
    </row>
    <row r="347" spans="1:7" ht="15.6" hidden="1" outlineLevel="2" x14ac:dyDescent="0.6">
      <c r="A347" s="25" t="s">
        <v>91</v>
      </c>
      <c r="B347">
        <v>326</v>
      </c>
      <c r="C347">
        <v>291</v>
      </c>
      <c r="D347">
        <v>18035</v>
      </c>
      <c r="E347">
        <v>627953</v>
      </c>
      <c r="F347">
        <v>34.82</v>
      </c>
      <c r="G347" s="3"/>
    </row>
    <row r="348" spans="1:7" ht="15.6" hidden="1" outlineLevel="2" x14ac:dyDescent="0.6">
      <c r="A348" s="25" t="s">
        <v>92</v>
      </c>
      <c r="B348">
        <v>397</v>
      </c>
      <c r="C348">
        <v>403</v>
      </c>
      <c r="D348">
        <v>2795</v>
      </c>
      <c r="E348">
        <v>124408</v>
      </c>
      <c r="F348">
        <v>44.51</v>
      </c>
      <c r="G348" s="3"/>
    </row>
    <row r="349" spans="1:7" ht="15.6" hidden="1" outlineLevel="2" x14ac:dyDescent="0.6">
      <c r="A349" s="25" t="s">
        <v>94</v>
      </c>
      <c r="B349" s="26"/>
      <c r="C349" s="26"/>
      <c r="D349" s="26"/>
      <c r="E349" s="26"/>
      <c r="F349" s="26"/>
      <c r="G349" s="3"/>
    </row>
    <row r="350" spans="1:7" ht="15.6" hidden="1" outlineLevel="2" x14ac:dyDescent="0.6">
      <c r="A350" s="25" t="s">
        <v>93</v>
      </c>
      <c r="B350" s="26"/>
      <c r="C350" s="26"/>
      <c r="D350" s="26"/>
      <c r="E350" s="26"/>
      <c r="F350" s="26"/>
      <c r="G350" s="3"/>
    </row>
    <row r="351" spans="1:7" ht="15.6" hidden="1" outlineLevel="1" collapsed="1" x14ac:dyDescent="0.6">
      <c r="A351" s="25"/>
      <c r="B351" s="26"/>
      <c r="C351" s="26"/>
      <c r="D351" s="26"/>
      <c r="E351" s="26"/>
      <c r="F351" s="26"/>
      <c r="G351" s="3"/>
    </row>
    <row r="352" spans="1:7" s="4" customFormat="1" ht="28.2" customHeight="1" collapsed="1" x14ac:dyDescent="0.6">
      <c r="A352" s="11" t="s">
        <v>54</v>
      </c>
      <c r="B352" s="9">
        <f>B358+B364+B370+B376+B382+B388+B394+B400+B406+B412+B418+B424+B430+B436+B442+B448+B454+B460+B466+B472+B478+B484+B490+B496+B502+B508</f>
        <v>3168</v>
      </c>
      <c r="C352" s="9">
        <f t="shared" ref="C352:E352" si="90">C358+C364+C370+C376+C382+C388+C394+C400+C406+C412+C418+C424+C430+C436+C442+C448+C454+C460+C466+C472+C478+C484+C490+C496+C502+C508</f>
        <v>2283</v>
      </c>
      <c r="D352" s="9">
        <f t="shared" si="90"/>
        <v>165066</v>
      </c>
      <c r="E352" s="9">
        <f t="shared" si="90"/>
        <v>9238497</v>
      </c>
      <c r="F352" s="8">
        <f>E353/D352</f>
        <v>51.33399973343996</v>
      </c>
      <c r="G352" s="3"/>
    </row>
    <row r="353" spans="1:7" ht="15.6" hidden="1" outlineLevel="2" x14ac:dyDescent="0.6">
      <c r="A353" s="25" t="s">
        <v>89</v>
      </c>
      <c r="B353" s="6">
        <f>B359+B365+B371+B377+B383+B389+B395+B401+B407+B413+B419+B425+B431+B437+B443+B449+B455+B461+B467+B473+B479+B485+B491+B497+B503+B509</f>
        <v>2727</v>
      </c>
      <c r="C353" s="6">
        <f t="shared" ref="C353:E353" si="91">C359+C365+C371+C377+C383+C389+C395+C401+C407+C413+C419+C425+C431+C437+C443+C449+C455+C461+C467+C473+C479+C485+C491+C497+C503+C509</f>
        <v>1876</v>
      </c>
      <c r="D353" s="6">
        <f t="shared" si="91"/>
        <v>144545</v>
      </c>
      <c r="E353" s="6">
        <f t="shared" si="91"/>
        <v>8473498</v>
      </c>
      <c r="F353">
        <v>55.46</v>
      </c>
      <c r="G353" s="3"/>
    </row>
    <row r="354" spans="1:7" ht="15.6" hidden="1" outlineLevel="2" x14ac:dyDescent="0.6">
      <c r="A354" s="25" t="s">
        <v>91</v>
      </c>
      <c r="B354" s="6">
        <f t="shared" ref="B354:E354" si="92">B360+B366+B372+B378+B384+B390+B396+B402+B408+B414+B420+B426+B432+B438+B444+B450+B456+B462+B468+B474+B480+B486+B492+B498+B504+B510</f>
        <v>328</v>
      </c>
      <c r="C354" s="6">
        <f t="shared" si="92"/>
        <v>295</v>
      </c>
      <c r="D354" s="6">
        <f t="shared" si="92"/>
        <v>19360</v>
      </c>
      <c r="E354" s="6">
        <f t="shared" si="92"/>
        <v>708280</v>
      </c>
      <c r="F354">
        <v>35.729999999999997</v>
      </c>
      <c r="G354" s="3"/>
    </row>
    <row r="355" spans="1:7" ht="15.6" hidden="1" outlineLevel="2" x14ac:dyDescent="0.6">
      <c r="A355" s="25" t="s">
        <v>92</v>
      </c>
      <c r="B355" s="6">
        <f t="shared" ref="B355:E355" si="93">B361+B367+B373+B379+B385+B391+B397+B403+B409+B415+B421+B427+B433+B439+B445+B451+B457+B463+B469+B475+B481+B487+B493+B499+B505+B511</f>
        <v>112</v>
      </c>
      <c r="C355" s="6">
        <f t="shared" si="93"/>
        <v>111</v>
      </c>
      <c r="D355" s="6">
        <f t="shared" si="93"/>
        <v>1054</v>
      </c>
      <c r="E355" s="6">
        <f t="shared" si="93"/>
        <v>56715</v>
      </c>
      <c r="F355">
        <v>53.38</v>
      </c>
      <c r="G355" s="3"/>
    </row>
    <row r="356" spans="1:7" ht="15.6" hidden="1" outlineLevel="2" x14ac:dyDescent="0.6">
      <c r="A356" s="25" t="s">
        <v>94</v>
      </c>
      <c r="B356" s="6">
        <f t="shared" ref="B356:E356" si="94">B362+B368+B374+B380+B386+B392+B398+B404+B410+B416+B422+B428+B434+B440+B446+B452+B458+B464+B470+B476+B482+B488+B494+B500+B506+B512</f>
        <v>1</v>
      </c>
      <c r="C356" s="6">
        <f t="shared" si="94"/>
        <v>1</v>
      </c>
      <c r="D356" s="6">
        <f t="shared" si="94"/>
        <v>107</v>
      </c>
      <c r="E356" s="6">
        <f t="shared" si="94"/>
        <v>4</v>
      </c>
      <c r="F356" s="26"/>
      <c r="G356" s="3"/>
    </row>
    <row r="357" spans="1:7" ht="15.6" hidden="1" outlineLevel="2" x14ac:dyDescent="0.6">
      <c r="A357" s="25" t="s">
        <v>93</v>
      </c>
      <c r="B357" s="6">
        <f t="shared" ref="B357:E357" si="95">B363+B369+B375+B381+B387+B393+B399+B405+B411+B417+B423+B429+B435+B441+B447+B453+B459+B465+B471+B477+B483+B489+B495+B501+B507+B513</f>
        <v>0</v>
      </c>
      <c r="C357" s="6">
        <f t="shared" si="95"/>
        <v>0</v>
      </c>
      <c r="D357" s="6">
        <f t="shared" si="95"/>
        <v>0</v>
      </c>
      <c r="E357" s="6">
        <f t="shared" si="95"/>
        <v>0</v>
      </c>
      <c r="F357" s="26"/>
      <c r="G357" s="3"/>
    </row>
    <row r="358" spans="1:7" s="22" customFormat="1" ht="15.6" hidden="1" outlineLevel="1" x14ac:dyDescent="0.6">
      <c r="A358" s="21" t="s">
        <v>55</v>
      </c>
      <c r="B358" s="14">
        <f t="shared" ref="B358:E358" si="96">B359+B360+B361+B362+B363</f>
        <v>62</v>
      </c>
      <c r="C358" s="14">
        <f t="shared" si="96"/>
        <v>34</v>
      </c>
      <c r="D358" s="14">
        <f t="shared" si="96"/>
        <v>4418</v>
      </c>
      <c r="E358" s="14">
        <f t="shared" si="96"/>
        <v>241728</v>
      </c>
      <c r="F358" s="14">
        <f>SUM(F359:F361)/3</f>
        <v>48.19</v>
      </c>
      <c r="G358" s="13"/>
    </row>
    <row r="359" spans="1:7" ht="15.6" hidden="1" outlineLevel="2" x14ac:dyDescent="0.6">
      <c r="A359" s="25" t="s">
        <v>89</v>
      </c>
      <c r="B359" s="6">
        <v>55</v>
      </c>
      <c r="C359" s="6">
        <v>28</v>
      </c>
      <c r="D359" s="6">
        <v>4235</v>
      </c>
      <c r="E359" s="6">
        <v>234872</v>
      </c>
      <c r="F359">
        <v>55.46</v>
      </c>
      <c r="G359" s="3"/>
    </row>
    <row r="360" spans="1:7" ht="15.6" hidden="1" outlineLevel="2" x14ac:dyDescent="0.6">
      <c r="A360" s="25" t="s">
        <v>91</v>
      </c>
      <c r="B360">
        <v>5</v>
      </c>
      <c r="C360">
        <v>4</v>
      </c>
      <c r="D360">
        <v>165</v>
      </c>
      <c r="E360">
        <v>5895</v>
      </c>
      <c r="F360">
        <v>35.729999999999997</v>
      </c>
      <c r="G360" s="3"/>
    </row>
    <row r="361" spans="1:7" ht="15.6" hidden="1" outlineLevel="2" x14ac:dyDescent="0.6">
      <c r="A361" s="25" t="s">
        <v>92</v>
      </c>
      <c r="B361">
        <v>2</v>
      </c>
      <c r="C361">
        <v>2</v>
      </c>
      <c r="D361">
        <v>18</v>
      </c>
      <c r="E361">
        <v>961</v>
      </c>
      <c r="F361">
        <v>53.38</v>
      </c>
      <c r="G361" s="3"/>
    </row>
    <row r="362" spans="1:7" ht="15.6" hidden="1" outlineLevel="2" x14ac:dyDescent="0.6">
      <c r="A362" s="25" t="s">
        <v>94</v>
      </c>
      <c r="B362" s="26"/>
      <c r="C362" s="26"/>
      <c r="D362" s="26"/>
      <c r="E362" s="26"/>
      <c r="F362" s="26"/>
      <c r="G362" s="3"/>
    </row>
    <row r="363" spans="1:7" ht="15.6" hidden="1" outlineLevel="2" x14ac:dyDescent="0.6">
      <c r="A363" s="25" t="s">
        <v>93</v>
      </c>
      <c r="B363" s="26"/>
      <c r="C363" s="26"/>
      <c r="D363" s="26"/>
      <c r="E363" s="26"/>
      <c r="F363" s="26"/>
      <c r="G363" s="3"/>
    </row>
    <row r="364" spans="1:7" s="22" customFormat="1" ht="19.8" hidden="1" customHeight="1" outlineLevel="1" collapsed="1" x14ac:dyDescent="0.6">
      <c r="A364" s="21" t="s">
        <v>56</v>
      </c>
      <c r="B364" s="14">
        <f t="shared" ref="B364:E364" si="97">B365+B366+B367+B368+B369</f>
        <v>16</v>
      </c>
      <c r="C364" s="14">
        <f t="shared" si="97"/>
        <v>13</v>
      </c>
      <c r="D364" s="14">
        <f t="shared" si="97"/>
        <v>824</v>
      </c>
      <c r="E364" s="14">
        <f t="shared" si="97"/>
        <v>48517</v>
      </c>
      <c r="F364" s="14">
        <f>SUM(F365:F367)/3</f>
        <v>54.026666666666664</v>
      </c>
      <c r="G364" s="10"/>
    </row>
    <row r="365" spans="1:7" ht="15.6" hidden="1" outlineLevel="2" x14ac:dyDescent="0.6">
      <c r="A365" s="25" t="s">
        <v>89</v>
      </c>
      <c r="B365" s="6">
        <v>13</v>
      </c>
      <c r="C365" s="6">
        <v>11</v>
      </c>
      <c r="D365" s="6">
        <v>734</v>
      </c>
      <c r="E365" s="6">
        <v>44213</v>
      </c>
      <c r="F365">
        <v>60.24</v>
      </c>
      <c r="G365" s="3"/>
    </row>
    <row r="366" spans="1:7" ht="15.6" hidden="1" outlineLevel="2" x14ac:dyDescent="0.6">
      <c r="A366" s="25" t="s">
        <v>91</v>
      </c>
      <c r="B366">
        <v>1</v>
      </c>
      <c r="C366">
        <v>1</v>
      </c>
      <c r="D366">
        <v>72</v>
      </c>
      <c r="E366">
        <v>3295</v>
      </c>
      <c r="F366">
        <v>45.76</v>
      </c>
      <c r="G366" s="3"/>
    </row>
    <row r="367" spans="1:7" ht="15.6" hidden="1" outlineLevel="2" x14ac:dyDescent="0.6">
      <c r="A367" s="25" t="s">
        <v>92</v>
      </c>
      <c r="B367">
        <v>2</v>
      </c>
      <c r="C367">
        <v>1</v>
      </c>
      <c r="D367">
        <v>18</v>
      </c>
      <c r="E367">
        <v>1009</v>
      </c>
      <c r="F367">
        <v>56.08</v>
      </c>
      <c r="G367" s="3"/>
    </row>
    <row r="368" spans="1:7" ht="15.6" hidden="1" outlineLevel="2" x14ac:dyDescent="0.6">
      <c r="A368" s="25" t="s">
        <v>94</v>
      </c>
      <c r="B368" s="26"/>
      <c r="C368" s="26"/>
      <c r="D368" s="26"/>
      <c r="E368" s="26"/>
      <c r="F368" s="26"/>
      <c r="G368" s="3"/>
    </row>
    <row r="369" spans="1:7" ht="15.6" hidden="1" outlineLevel="2" x14ac:dyDescent="0.6">
      <c r="A369" s="25" t="s">
        <v>93</v>
      </c>
      <c r="B369" s="26"/>
      <c r="C369" s="26"/>
      <c r="D369" s="26"/>
      <c r="E369" s="26"/>
      <c r="F369" s="26"/>
      <c r="G369" s="3"/>
    </row>
    <row r="370" spans="1:7" s="22" customFormat="1" ht="15.6" hidden="1" outlineLevel="1" collapsed="1" x14ac:dyDescent="0.6">
      <c r="A370" s="21" t="s">
        <v>57</v>
      </c>
      <c r="B370" s="14">
        <f t="shared" ref="B370:E370" si="98">B371+B372+B373+B374+B375</f>
        <v>112</v>
      </c>
      <c r="C370" s="14">
        <f t="shared" si="98"/>
        <v>70</v>
      </c>
      <c r="D370" s="14">
        <f t="shared" si="98"/>
        <v>7183</v>
      </c>
      <c r="E370" s="14">
        <f t="shared" si="98"/>
        <v>443535</v>
      </c>
      <c r="F370" s="14">
        <f>SUM(F371:F373)/3</f>
        <v>49.52</v>
      </c>
      <c r="G370" s="10"/>
    </row>
    <row r="371" spans="1:7" ht="15.6" hidden="1" outlineLevel="2" x14ac:dyDescent="0.6">
      <c r="A371" s="25" t="s">
        <v>89</v>
      </c>
      <c r="B371" s="6">
        <v>95</v>
      </c>
      <c r="C371" s="6">
        <v>54</v>
      </c>
      <c r="D371" s="6">
        <v>6047</v>
      </c>
      <c r="E371" s="6">
        <v>397624</v>
      </c>
      <c r="F371">
        <v>65.760000000000005</v>
      </c>
      <c r="G371" s="3"/>
    </row>
    <row r="372" spans="1:7" ht="15.6" hidden="1" outlineLevel="2" x14ac:dyDescent="0.6">
      <c r="A372" s="25" t="s">
        <v>91</v>
      </c>
      <c r="B372">
        <v>13</v>
      </c>
      <c r="C372">
        <v>13</v>
      </c>
      <c r="D372">
        <v>1100</v>
      </c>
      <c r="E372">
        <v>44383</v>
      </c>
      <c r="F372">
        <v>40.35</v>
      </c>
      <c r="G372" s="3"/>
    </row>
    <row r="373" spans="1:7" ht="15.6" hidden="1" outlineLevel="2" x14ac:dyDescent="0.6">
      <c r="A373" s="25" t="s">
        <v>92</v>
      </c>
      <c r="B373">
        <v>4</v>
      </c>
      <c r="C373">
        <v>3</v>
      </c>
      <c r="D373">
        <v>36</v>
      </c>
      <c r="E373">
        <v>1528</v>
      </c>
      <c r="F373">
        <v>42.45</v>
      </c>
      <c r="G373" s="3"/>
    </row>
    <row r="374" spans="1:7" ht="15.6" hidden="1" outlineLevel="2" x14ac:dyDescent="0.6">
      <c r="A374" s="25" t="s">
        <v>94</v>
      </c>
      <c r="B374" s="26"/>
      <c r="C374" s="26"/>
      <c r="D374" s="26"/>
      <c r="E374" s="26"/>
      <c r="F374" s="26"/>
      <c r="G374" s="3"/>
    </row>
    <row r="375" spans="1:7" ht="15.6" hidden="1" outlineLevel="2" x14ac:dyDescent="0.6">
      <c r="A375" s="25" t="s">
        <v>93</v>
      </c>
      <c r="B375" s="26"/>
      <c r="C375" s="26"/>
      <c r="D375" s="26"/>
      <c r="E375" s="26"/>
      <c r="F375" s="26"/>
      <c r="G375" s="3"/>
    </row>
    <row r="376" spans="1:7" s="22" customFormat="1" ht="15.6" hidden="1" outlineLevel="1" collapsed="1" x14ac:dyDescent="0.6">
      <c r="A376" s="21" t="s">
        <v>58</v>
      </c>
      <c r="B376" s="14">
        <f t="shared" ref="B376:E376" si="99">B377+B378+B379+B380+B381</f>
        <v>77</v>
      </c>
      <c r="C376" s="14">
        <f t="shared" si="99"/>
        <v>58</v>
      </c>
      <c r="D376" s="14">
        <f t="shared" si="99"/>
        <v>5190</v>
      </c>
      <c r="E376" s="14">
        <f t="shared" si="99"/>
        <v>260416</v>
      </c>
      <c r="F376" s="14">
        <f>SUM(F377:F379)/3</f>
        <v>40.193333333333335</v>
      </c>
      <c r="G376" s="10"/>
    </row>
    <row r="377" spans="1:7" ht="15.6" hidden="1" outlineLevel="2" x14ac:dyDescent="0.6">
      <c r="A377" s="25" t="s">
        <v>89</v>
      </c>
      <c r="B377" s="6">
        <v>64</v>
      </c>
      <c r="C377" s="6">
        <v>46</v>
      </c>
      <c r="D377" s="6">
        <v>4483</v>
      </c>
      <c r="E377" s="6">
        <v>235072</v>
      </c>
      <c r="F377">
        <v>52.44</v>
      </c>
      <c r="G377" s="3"/>
    </row>
    <row r="378" spans="1:7" ht="15.6" hidden="1" outlineLevel="2" x14ac:dyDescent="0.6">
      <c r="A378" s="25" t="s">
        <v>91</v>
      </c>
      <c r="B378">
        <v>12</v>
      </c>
      <c r="C378">
        <v>11</v>
      </c>
      <c r="D378">
        <v>689</v>
      </c>
      <c r="E378">
        <v>24764</v>
      </c>
      <c r="F378">
        <v>35.94</v>
      </c>
      <c r="G378" s="3"/>
    </row>
    <row r="379" spans="1:7" ht="15.6" hidden="1" outlineLevel="2" x14ac:dyDescent="0.6">
      <c r="A379" s="25" t="s">
        <v>92</v>
      </c>
      <c r="B379">
        <v>1</v>
      </c>
      <c r="C379">
        <v>1</v>
      </c>
      <c r="D379">
        <v>18</v>
      </c>
      <c r="E379">
        <v>580</v>
      </c>
      <c r="F379">
        <v>32.200000000000003</v>
      </c>
      <c r="G379" s="3"/>
    </row>
    <row r="380" spans="1:7" ht="15.6" hidden="1" outlineLevel="2" x14ac:dyDescent="0.6">
      <c r="A380" s="25" t="s">
        <v>94</v>
      </c>
      <c r="B380" s="26"/>
      <c r="C380" s="26"/>
      <c r="D380" s="26"/>
      <c r="E380" s="26"/>
      <c r="F380" s="26"/>
      <c r="G380" s="3"/>
    </row>
    <row r="381" spans="1:7" ht="15.6" hidden="1" outlineLevel="2" x14ac:dyDescent="0.6">
      <c r="A381" s="25" t="s">
        <v>93</v>
      </c>
      <c r="B381" s="26"/>
      <c r="C381" s="26"/>
      <c r="D381" s="26"/>
      <c r="E381" s="26"/>
      <c r="F381" s="26"/>
      <c r="G381" s="3"/>
    </row>
    <row r="382" spans="1:7" s="22" customFormat="1" ht="15.6" hidden="1" outlineLevel="1" collapsed="1" x14ac:dyDescent="0.6">
      <c r="A382" s="21" t="s">
        <v>59</v>
      </c>
      <c r="B382" s="14">
        <f t="shared" ref="B382:E382" si="100">B383+B384+B385+B386+B387</f>
        <v>30</v>
      </c>
      <c r="C382" s="14">
        <f t="shared" si="100"/>
        <v>19</v>
      </c>
      <c r="D382" s="14">
        <f t="shared" si="100"/>
        <v>1990</v>
      </c>
      <c r="E382" s="14">
        <f t="shared" si="100"/>
        <v>132762</v>
      </c>
      <c r="F382" s="14">
        <f>SUM(F383:F385)/3</f>
        <v>55.856666666666662</v>
      </c>
      <c r="G382" s="10"/>
    </row>
    <row r="383" spans="1:7" ht="15.6" hidden="1" outlineLevel="2" x14ac:dyDescent="0.6">
      <c r="A383" s="25" t="s">
        <v>89</v>
      </c>
      <c r="B383" s="6">
        <v>25</v>
      </c>
      <c r="C383" s="6">
        <v>16</v>
      </c>
      <c r="D383" s="6">
        <v>1699</v>
      </c>
      <c r="E383" s="6">
        <v>121394</v>
      </c>
      <c r="F383">
        <v>71.45</v>
      </c>
      <c r="G383" s="3"/>
    </row>
    <row r="384" spans="1:7" ht="15.6" hidden="1" outlineLevel="2" x14ac:dyDescent="0.6">
      <c r="A384" s="25" t="s">
        <v>91</v>
      </c>
      <c r="B384">
        <v>3</v>
      </c>
      <c r="C384">
        <v>2</v>
      </c>
      <c r="D384">
        <v>276</v>
      </c>
      <c r="E384">
        <v>10497</v>
      </c>
      <c r="F384">
        <v>38.03</v>
      </c>
      <c r="G384" s="3"/>
    </row>
    <row r="385" spans="1:7" ht="15.6" hidden="1" outlineLevel="2" x14ac:dyDescent="0.6">
      <c r="A385" s="25" t="s">
        <v>92</v>
      </c>
      <c r="B385">
        <v>2</v>
      </c>
      <c r="C385">
        <v>1</v>
      </c>
      <c r="D385">
        <v>15</v>
      </c>
      <c r="E385">
        <v>871</v>
      </c>
      <c r="F385">
        <v>58.09</v>
      </c>
      <c r="G385" s="3"/>
    </row>
    <row r="386" spans="1:7" ht="15.6" hidden="1" outlineLevel="2" x14ac:dyDescent="0.6">
      <c r="A386" s="25" t="s">
        <v>94</v>
      </c>
      <c r="B386" s="26"/>
      <c r="C386" s="26"/>
      <c r="D386" s="26"/>
      <c r="E386" s="26"/>
      <c r="F386" s="26"/>
      <c r="G386" s="3"/>
    </row>
    <row r="387" spans="1:7" ht="15.6" hidden="1" outlineLevel="2" x14ac:dyDescent="0.6">
      <c r="A387" s="25" t="s">
        <v>93</v>
      </c>
      <c r="B387" s="26"/>
      <c r="C387" s="26"/>
      <c r="D387" s="26"/>
      <c r="E387" s="26"/>
      <c r="F387" s="26"/>
      <c r="G387" s="3"/>
    </row>
    <row r="388" spans="1:7" s="22" customFormat="1" ht="15.6" hidden="1" outlineLevel="1" collapsed="1" x14ac:dyDescent="0.6">
      <c r="A388" s="21" t="s">
        <v>60</v>
      </c>
      <c r="B388" s="14">
        <f t="shared" ref="B388:E388" si="101">B389+B390+B391+B392+B393</f>
        <v>74</v>
      </c>
      <c r="C388" s="14">
        <f t="shared" si="101"/>
        <v>59</v>
      </c>
      <c r="D388" s="14">
        <f t="shared" si="101"/>
        <v>5587</v>
      </c>
      <c r="E388" s="14">
        <f t="shared" si="101"/>
        <v>266973</v>
      </c>
      <c r="F388" s="14">
        <f>SUM(F389:F391)/3</f>
        <v>64.67</v>
      </c>
      <c r="G388" s="10"/>
    </row>
    <row r="389" spans="1:7" ht="15.6" hidden="1" outlineLevel="2" x14ac:dyDescent="0.6">
      <c r="A389" s="25" t="s">
        <v>89</v>
      </c>
      <c r="B389" s="6">
        <v>57</v>
      </c>
      <c r="C389" s="6">
        <v>41</v>
      </c>
      <c r="D389" s="6">
        <v>4414</v>
      </c>
      <c r="E389" s="6">
        <v>220570</v>
      </c>
      <c r="F389">
        <v>49.97</v>
      </c>
      <c r="G389" s="3"/>
    </row>
    <row r="390" spans="1:7" ht="15.6" hidden="1" outlineLevel="2" x14ac:dyDescent="0.6">
      <c r="A390" s="25" t="s">
        <v>91</v>
      </c>
      <c r="B390">
        <v>13</v>
      </c>
      <c r="C390">
        <v>11</v>
      </c>
      <c r="D390">
        <v>1114</v>
      </c>
      <c r="E390">
        <v>40025</v>
      </c>
      <c r="F390">
        <v>35.93</v>
      </c>
      <c r="G390" s="3"/>
    </row>
    <row r="391" spans="1:7" ht="15.6" hidden="1" outlineLevel="2" x14ac:dyDescent="0.6">
      <c r="A391" s="25" t="s">
        <v>92</v>
      </c>
      <c r="B391">
        <v>4</v>
      </c>
      <c r="C391">
        <v>7</v>
      </c>
      <c r="D391">
        <v>59</v>
      </c>
      <c r="E391">
        <v>6378</v>
      </c>
      <c r="F391">
        <v>108.11</v>
      </c>
      <c r="G391" s="3"/>
    </row>
    <row r="392" spans="1:7" ht="15.6" hidden="1" outlineLevel="2" x14ac:dyDescent="0.6">
      <c r="A392" s="25" t="s">
        <v>94</v>
      </c>
      <c r="B392" s="26"/>
      <c r="C392" s="26"/>
      <c r="D392" s="26"/>
      <c r="E392" s="26"/>
      <c r="F392" s="26"/>
      <c r="G392" s="3"/>
    </row>
    <row r="393" spans="1:7" ht="15.6" hidden="1" outlineLevel="2" x14ac:dyDescent="0.6">
      <c r="A393" s="25" t="s">
        <v>93</v>
      </c>
      <c r="B393" s="26"/>
      <c r="C393" s="26"/>
      <c r="D393" s="26"/>
      <c r="E393" s="26"/>
      <c r="F393" s="26"/>
      <c r="G393" s="3"/>
    </row>
    <row r="394" spans="1:7" s="22" customFormat="1" ht="15.6" hidden="1" outlineLevel="1" collapsed="1" x14ac:dyDescent="0.6">
      <c r="A394" s="21" t="s">
        <v>61</v>
      </c>
      <c r="B394" s="14">
        <f t="shared" ref="B394:E394" si="102">B395+B396+B397+B398+B399</f>
        <v>345</v>
      </c>
      <c r="C394" s="14">
        <f t="shared" si="102"/>
        <v>236</v>
      </c>
      <c r="D394" s="14">
        <f t="shared" si="102"/>
        <v>19524</v>
      </c>
      <c r="E394" s="14">
        <f t="shared" si="102"/>
        <v>980528</v>
      </c>
      <c r="F394" s="14">
        <f>SUM(F395:F397)/3</f>
        <v>44.783333333333339</v>
      </c>
      <c r="G394" s="10"/>
    </row>
    <row r="395" spans="1:7" ht="15.6" hidden="1" outlineLevel="2" x14ac:dyDescent="0.6">
      <c r="A395" s="25" t="s">
        <v>89</v>
      </c>
      <c r="B395" s="6">
        <v>280</v>
      </c>
      <c r="C395" s="6">
        <v>174</v>
      </c>
      <c r="D395" s="6">
        <v>16115</v>
      </c>
      <c r="E395" s="6">
        <v>853274</v>
      </c>
      <c r="F395">
        <v>52.95</v>
      </c>
      <c r="G395" s="3"/>
    </row>
    <row r="396" spans="1:7" ht="15.6" hidden="1" outlineLevel="2" x14ac:dyDescent="0.6">
      <c r="A396" s="25" t="s">
        <v>91</v>
      </c>
      <c r="B396">
        <v>51</v>
      </c>
      <c r="C396">
        <v>47</v>
      </c>
      <c r="D396">
        <v>3276</v>
      </c>
      <c r="E396">
        <v>121354</v>
      </c>
      <c r="F396">
        <v>37.04</v>
      </c>
      <c r="G396" s="3"/>
    </row>
    <row r="397" spans="1:7" ht="15.6" hidden="1" outlineLevel="2" x14ac:dyDescent="0.6">
      <c r="A397" s="25" t="s">
        <v>92</v>
      </c>
      <c r="B397">
        <v>14</v>
      </c>
      <c r="C397">
        <v>15</v>
      </c>
      <c r="D397">
        <v>133</v>
      </c>
      <c r="E397">
        <v>5900</v>
      </c>
      <c r="F397">
        <v>44.36</v>
      </c>
      <c r="G397" s="3"/>
    </row>
    <row r="398" spans="1:7" ht="15.6" hidden="1" outlineLevel="2" x14ac:dyDescent="0.6">
      <c r="A398" s="25" t="s">
        <v>94</v>
      </c>
      <c r="B398" s="26"/>
      <c r="C398" s="26"/>
      <c r="D398" s="26"/>
      <c r="E398" s="26"/>
      <c r="F398" s="26"/>
      <c r="G398" s="3"/>
    </row>
    <row r="399" spans="1:7" ht="15.6" hidden="1" outlineLevel="2" x14ac:dyDescent="0.6">
      <c r="A399" s="25" t="s">
        <v>93</v>
      </c>
      <c r="B399" s="26"/>
      <c r="C399" s="26"/>
      <c r="D399" s="26"/>
      <c r="E399" s="26"/>
      <c r="F399" s="26"/>
      <c r="G399" s="3"/>
    </row>
    <row r="400" spans="1:7" s="22" customFormat="1" ht="15.6" hidden="1" outlineLevel="1" collapsed="1" x14ac:dyDescent="0.6">
      <c r="A400" s="21" t="s">
        <v>62</v>
      </c>
      <c r="B400" s="14">
        <f t="shared" ref="B400:E400" si="103">B401+B402+B403+B404+B405</f>
        <v>4</v>
      </c>
      <c r="C400" s="14">
        <f t="shared" si="103"/>
        <v>3</v>
      </c>
      <c r="D400" s="14">
        <f t="shared" si="103"/>
        <v>38</v>
      </c>
      <c r="E400" s="14">
        <f t="shared" si="103"/>
        <v>2874</v>
      </c>
      <c r="F400" s="12">
        <f>SUM(F401:F405)/5</f>
        <v>15.124000000000001</v>
      </c>
      <c r="G400" s="23"/>
    </row>
    <row r="401" spans="1:7" ht="15.6" hidden="1" outlineLevel="2" x14ac:dyDescent="0.6">
      <c r="A401" s="25" t="s">
        <v>89</v>
      </c>
      <c r="B401" s="6">
        <v>4</v>
      </c>
      <c r="C401" s="6">
        <v>3</v>
      </c>
      <c r="D401" s="6">
        <v>38</v>
      </c>
      <c r="E401" s="6">
        <v>2874</v>
      </c>
      <c r="F401">
        <v>75.62</v>
      </c>
      <c r="G401" s="3"/>
    </row>
    <row r="402" spans="1:7" ht="15.6" hidden="1" outlineLevel="2" x14ac:dyDescent="0.6">
      <c r="A402" s="25" t="s">
        <v>91</v>
      </c>
      <c r="B402">
        <v>0</v>
      </c>
      <c r="C402">
        <v>0</v>
      </c>
      <c r="D402">
        <v>0</v>
      </c>
      <c r="E402">
        <v>0</v>
      </c>
      <c r="F402">
        <v>0</v>
      </c>
      <c r="G402" s="3"/>
    </row>
    <row r="403" spans="1:7" ht="15.6" hidden="1" outlineLevel="2" x14ac:dyDescent="0.6">
      <c r="A403" s="25" t="s">
        <v>92</v>
      </c>
      <c r="B403">
        <v>0</v>
      </c>
      <c r="C403">
        <v>0</v>
      </c>
      <c r="D403">
        <v>0</v>
      </c>
      <c r="E403">
        <v>0</v>
      </c>
      <c r="F403">
        <v>0</v>
      </c>
      <c r="G403" s="3"/>
    </row>
    <row r="404" spans="1:7" ht="15.6" hidden="1" outlineLevel="2" x14ac:dyDescent="0.6">
      <c r="A404" s="25" t="s">
        <v>94</v>
      </c>
      <c r="B404" s="26"/>
      <c r="C404" s="26"/>
      <c r="D404" s="26"/>
      <c r="E404" s="26"/>
      <c r="F404" s="26"/>
      <c r="G404" s="3"/>
    </row>
    <row r="405" spans="1:7" ht="15.6" hidden="1" outlineLevel="2" x14ac:dyDescent="0.6">
      <c r="A405" s="25" t="s">
        <v>93</v>
      </c>
      <c r="B405" s="26"/>
      <c r="C405" s="26"/>
      <c r="D405" s="26"/>
      <c r="E405" s="26"/>
      <c r="F405" s="26"/>
      <c r="G405" s="3"/>
    </row>
    <row r="406" spans="1:7" s="22" customFormat="1" ht="15.6" hidden="1" outlineLevel="1" collapsed="1" x14ac:dyDescent="0.6">
      <c r="A406" s="21" t="s">
        <v>63</v>
      </c>
      <c r="B406" s="14">
        <f t="shared" ref="B406:E406" si="104">B407+B408+B409+B410+B411</f>
        <v>70</v>
      </c>
      <c r="C406" s="14">
        <f t="shared" si="104"/>
        <v>39</v>
      </c>
      <c r="D406" s="14">
        <f t="shared" si="104"/>
        <v>5632</v>
      </c>
      <c r="E406" s="14">
        <f t="shared" si="104"/>
        <v>264352</v>
      </c>
      <c r="F406" s="14">
        <f>SUM(F407:F409)/3</f>
        <v>27.41</v>
      </c>
      <c r="G406" s="10"/>
    </row>
    <row r="407" spans="1:7" ht="15.6" hidden="1" outlineLevel="2" x14ac:dyDescent="0.6">
      <c r="A407" s="25" t="s">
        <v>89</v>
      </c>
      <c r="B407" s="6">
        <v>60</v>
      </c>
      <c r="C407" s="6">
        <v>29</v>
      </c>
      <c r="D407" s="6">
        <v>4891</v>
      </c>
      <c r="E407" s="6">
        <v>239744</v>
      </c>
      <c r="F407">
        <v>49.02</v>
      </c>
      <c r="G407" s="3"/>
    </row>
    <row r="408" spans="1:7" ht="15.6" hidden="1" outlineLevel="2" x14ac:dyDescent="0.6">
      <c r="A408" s="25" t="s">
        <v>91</v>
      </c>
      <c r="B408">
        <v>10</v>
      </c>
      <c r="C408">
        <v>10</v>
      </c>
      <c r="D408">
        <v>741</v>
      </c>
      <c r="E408">
        <v>24608</v>
      </c>
      <c r="F408">
        <v>33.21</v>
      </c>
      <c r="G408" s="3"/>
    </row>
    <row r="409" spans="1:7" ht="15.6" hidden="1" outlineLevel="2" x14ac:dyDescent="0.6">
      <c r="A409" s="25" t="s">
        <v>92</v>
      </c>
      <c r="B409">
        <v>0</v>
      </c>
      <c r="C409">
        <v>0</v>
      </c>
      <c r="D409">
        <v>0</v>
      </c>
      <c r="E409">
        <v>0</v>
      </c>
      <c r="F409">
        <v>0</v>
      </c>
      <c r="G409" s="3"/>
    </row>
    <row r="410" spans="1:7" ht="15.6" hidden="1" outlineLevel="2" x14ac:dyDescent="0.6">
      <c r="A410" s="25" t="s">
        <v>94</v>
      </c>
      <c r="B410" s="26"/>
      <c r="C410" s="26"/>
      <c r="D410" s="26"/>
      <c r="E410" s="26"/>
      <c r="F410" s="26"/>
      <c r="G410" s="3"/>
    </row>
    <row r="411" spans="1:7" ht="15.6" hidden="1" outlineLevel="2" x14ac:dyDescent="0.6">
      <c r="A411" s="25" t="s">
        <v>93</v>
      </c>
      <c r="B411" s="26"/>
      <c r="C411" s="26"/>
      <c r="D411" s="26"/>
      <c r="E411" s="26"/>
      <c r="F411" s="26"/>
      <c r="G411" s="3"/>
    </row>
    <row r="412" spans="1:7" s="22" customFormat="1" ht="15.3" hidden="1" customHeight="1" outlineLevel="1" collapsed="1" x14ac:dyDescent="0.6">
      <c r="A412" s="21" t="s">
        <v>64</v>
      </c>
      <c r="B412" s="14">
        <f t="shared" ref="B412:E412" si="105">B413+B414+B415+B416+B417</f>
        <v>17</v>
      </c>
      <c r="C412" s="14">
        <f t="shared" si="105"/>
        <v>8</v>
      </c>
      <c r="D412" s="14">
        <f t="shared" si="105"/>
        <v>1035</v>
      </c>
      <c r="E412" s="14">
        <f t="shared" si="105"/>
        <v>46957</v>
      </c>
      <c r="F412" s="14">
        <f>SUM(F413:F415)/2</f>
        <v>40.120000000000005</v>
      </c>
      <c r="G412" s="10"/>
    </row>
    <row r="413" spans="1:7" ht="15.6" hidden="1" outlineLevel="2" x14ac:dyDescent="0.6">
      <c r="A413" s="25" t="s">
        <v>89</v>
      </c>
      <c r="B413" s="6">
        <v>13</v>
      </c>
      <c r="C413" s="6">
        <v>4</v>
      </c>
      <c r="D413" s="6">
        <v>838</v>
      </c>
      <c r="E413" s="6">
        <v>40722</v>
      </c>
      <c r="F413">
        <v>48.59</v>
      </c>
      <c r="G413" s="3"/>
    </row>
    <row r="414" spans="1:7" ht="15.6" hidden="1" outlineLevel="2" x14ac:dyDescent="0.6">
      <c r="A414" s="25" t="s">
        <v>91</v>
      </c>
      <c r="B414">
        <v>4</v>
      </c>
      <c r="C414">
        <v>4</v>
      </c>
      <c r="D414">
        <v>197</v>
      </c>
      <c r="E414">
        <v>6235</v>
      </c>
      <c r="F414">
        <v>31.65</v>
      </c>
      <c r="G414" s="3"/>
    </row>
    <row r="415" spans="1:7" ht="15.6" hidden="1" outlineLevel="2" x14ac:dyDescent="0.6">
      <c r="A415" s="25" t="s">
        <v>92</v>
      </c>
      <c r="B415">
        <v>0</v>
      </c>
      <c r="C415">
        <v>0</v>
      </c>
      <c r="D415">
        <v>0</v>
      </c>
      <c r="E415">
        <v>0</v>
      </c>
      <c r="F415">
        <v>0</v>
      </c>
      <c r="G415" s="3"/>
    </row>
    <row r="416" spans="1:7" ht="15.6" hidden="1" outlineLevel="2" x14ac:dyDescent="0.6">
      <c r="A416" s="25" t="s">
        <v>94</v>
      </c>
      <c r="B416" s="26"/>
      <c r="C416" s="26"/>
      <c r="D416" s="26"/>
      <c r="E416" s="26"/>
      <c r="F416" s="26"/>
      <c r="G416" s="3"/>
    </row>
    <row r="417" spans="1:7" ht="15.6" hidden="1" outlineLevel="2" x14ac:dyDescent="0.6">
      <c r="A417" s="25" t="s">
        <v>93</v>
      </c>
      <c r="B417" s="26"/>
      <c r="C417" s="26"/>
      <c r="D417" s="26"/>
      <c r="E417" s="26"/>
      <c r="F417" s="26"/>
      <c r="G417" s="3"/>
    </row>
    <row r="418" spans="1:7" s="22" customFormat="1" ht="15.6" hidden="1" outlineLevel="1" collapsed="1" x14ac:dyDescent="0.6">
      <c r="A418" s="21" t="s">
        <v>65</v>
      </c>
      <c r="B418" s="14">
        <f t="shared" ref="B418:E418" si="106">B419+B420+B421+B422+B423</f>
        <v>0</v>
      </c>
      <c r="C418" s="14">
        <f t="shared" si="106"/>
        <v>0</v>
      </c>
      <c r="D418" s="14">
        <f t="shared" si="106"/>
        <v>0</v>
      </c>
      <c r="E418" s="14">
        <f t="shared" si="106"/>
        <v>0</v>
      </c>
      <c r="F418" s="14">
        <f>SUM(F419:F421)/2</f>
        <v>0</v>
      </c>
      <c r="G418" s="23"/>
    </row>
    <row r="419" spans="1:7" ht="15.6" hidden="1" outlineLevel="2" x14ac:dyDescent="0.6">
      <c r="A419" s="25" t="s">
        <v>89</v>
      </c>
      <c r="B419" s="6">
        <v>0</v>
      </c>
      <c r="C419" s="6">
        <v>0</v>
      </c>
      <c r="D419" s="6">
        <v>0</v>
      </c>
      <c r="E419">
        <v>0</v>
      </c>
      <c r="F419">
        <v>0</v>
      </c>
      <c r="G419" s="3"/>
    </row>
    <row r="420" spans="1:7" ht="15.6" hidden="1" outlineLevel="2" x14ac:dyDescent="0.6">
      <c r="A420" s="25" t="s">
        <v>91</v>
      </c>
      <c r="B420">
        <v>0</v>
      </c>
      <c r="C420">
        <v>0</v>
      </c>
      <c r="D420">
        <v>0</v>
      </c>
      <c r="E420">
        <v>0</v>
      </c>
      <c r="F420">
        <v>0</v>
      </c>
      <c r="G420" s="3"/>
    </row>
    <row r="421" spans="1:7" ht="15.6" hidden="1" outlineLevel="2" x14ac:dyDescent="0.6">
      <c r="A421" s="25" t="s">
        <v>92</v>
      </c>
      <c r="B421">
        <v>0</v>
      </c>
      <c r="C421">
        <v>0</v>
      </c>
      <c r="D421">
        <v>0</v>
      </c>
      <c r="E421">
        <v>0</v>
      </c>
      <c r="F421">
        <v>0</v>
      </c>
      <c r="G421" s="3"/>
    </row>
    <row r="422" spans="1:7" ht="15.6" hidden="1" outlineLevel="2" x14ac:dyDescent="0.6">
      <c r="A422" s="25" t="s">
        <v>94</v>
      </c>
      <c r="B422" s="26"/>
      <c r="C422" s="26"/>
      <c r="D422" s="26"/>
      <c r="E422" s="26"/>
      <c r="F422" s="26"/>
      <c r="G422" s="3"/>
    </row>
    <row r="423" spans="1:7" ht="15.6" hidden="1" outlineLevel="2" x14ac:dyDescent="0.6">
      <c r="A423" s="25" t="s">
        <v>93</v>
      </c>
      <c r="B423" s="26"/>
      <c r="C423" s="26"/>
      <c r="D423" s="26"/>
      <c r="E423" s="26"/>
      <c r="F423" s="26"/>
      <c r="G423" s="3"/>
    </row>
    <row r="424" spans="1:7" s="22" customFormat="1" ht="15.6" hidden="1" outlineLevel="1" collapsed="1" x14ac:dyDescent="0.6">
      <c r="A424" s="21" t="s">
        <v>66</v>
      </c>
      <c r="B424" s="14">
        <f t="shared" ref="B424:E424" si="107">B425+B426+B427+B428+B429</f>
        <v>3</v>
      </c>
      <c r="C424" s="14">
        <f t="shared" si="107"/>
        <v>1</v>
      </c>
      <c r="D424" s="14">
        <f t="shared" si="107"/>
        <v>13</v>
      </c>
      <c r="E424" s="14">
        <f t="shared" si="107"/>
        <v>997</v>
      </c>
      <c r="F424" s="14">
        <f>SUM(F425:F427)/2</f>
        <v>38.35</v>
      </c>
      <c r="G424" s="10"/>
    </row>
    <row r="425" spans="1:7" ht="15.6" hidden="1" outlineLevel="2" x14ac:dyDescent="0.6">
      <c r="A425" s="25" t="s">
        <v>89</v>
      </c>
      <c r="B425" s="6">
        <v>3</v>
      </c>
      <c r="C425" s="6">
        <v>1</v>
      </c>
      <c r="D425" s="6">
        <v>13</v>
      </c>
      <c r="E425" s="6">
        <v>997</v>
      </c>
      <c r="F425">
        <v>76.7</v>
      </c>
      <c r="G425" s="3"/>
    </row>
    <row r="426" spans="1:7" ht="15.6" hidden="1" outlineLevel="2" x14ac:dyDescent="0.6">
      <c r="A426" s="25" t="s">
        <v>91</v>
      </c>
      <c r="B426">
        <v>0</v>
      </c>
      <c r="C426">
        <v>0</v>
      </c>
      <c r="D426">
        <v>0</v>
      </c>
      <c r="E426">
        <v>0</v>
      </c>
      <c r="F426">
        <v>0</v>
      </c>
      <c r="G426" s="3"/>
    </row>
    <row r="427" spans="1:7" ht="15.6" hidden="1" outlineLevel="2" x14ac:dyDescent="0.6">
      <c r="A427" s="25" t="s">
        <v>92</v>
      </c>
      <c r="B427">
        <v>0</v>
      </c>
      <c r="C427">
        <v>0</v>
      </c>
      <c r="D427">
        <v>0</v>
      </c>
      <c r="E427">
        <v>0</v>
      </c>
      <c r="F427">
        <v>0</v>
      </c>
      <c r="G427" s="3"/>
    </row>
    <row r="428" spans="1:7" ht="15.6" hidden="1" outlineLevel="2" x14ac:dyDescent="0.6">
      <c r="A428" s="25" t="s">
        <v>94</v>
      </c>
      <c r="B428" s="26"/>
      <c r="C428" s="26"/>
      <c r="D428" s="26"/>
      <c r="E428" s="26"/>
      <c r="F428" s="26"/>
      <c r="G428" s="3"/>
    </row>
    <row r="429" spans="1:7" ht="15.6" hidden="1" outlineLevel="2" x14ac:dyDescent="0.6">
      <c r="A429" s="25" t="s">
        <v>93</v>
      </c>
      <c r="B429" s="26"/>
      <c r="C429" s="26"/>
      <c r="D429" s="26"/>
      <c r="E429" s="26"/>
      <c r="F429" s="26"/>
      <c r="G429" s="3"/>
    </row>
    <row r="430" spans="1:7" s="22" customFormat="1" ht="15.6" hidden="1" outlineLevel="1" collapsed="1" x14ac:dyDescent="0.6">
      <c r="A430" s="21" t="s">
        <v>67</v>
      </c>
      <c r="B430" s="14">
        <f t="shared" ref="B430:E430" si="108">B431+B432+B433+B434+B435</f>
        <v>1091</v>
      </c>
      <c r="C430" s="14">
        <f t="shared" si="108"/>
        <v>816</v>
      </c>
      <c r="D430" s="14">
        <f t="shared" si="108"/>
        <v>45280</v>
      </c>
      <c r="E430" s="14">
        <f t="shared" si="108"/>
        <v>2685050</v>
      </c>
      <c r="F430" s="14">
        <f>SUM(F431:F433)/3</f>
        <v>52.256666666666668</v>
      </c>
      <c r="G430" s="10"/>
    </row>
    <row r="431" spans="1:7" ht="15.6" hidden="1" outlineLevel="2" x14ac:dyDescent="0.6">
      <c r="A431" s="25" t="s">
        <v>89</v>
      </c>
      <c r="B431" s="6">
        <v>951</v>
      </c>
      <c r="C431" s="6">
        <v>688</v>
      </c>
      <c r="D431" s="6">
        <v>39927</v>
      </c>
      <c r="E431" s="6">
        <v>2490023</v>
      </c>
      <c r="F431">
        <v>62.36</v>
      </c>
      <c r="G431" s="3"/>
    </row>
    <row r="432" spans="1:7" ht="15.6" hidden="1" outlineLevel="2" x14ac:dyDescent="0.6">
      <c r="A432" s="25" t="s">
        <v>91</v>
      </c>
      <c r="B432">
        <v>102</v>
      </c>
      <c r="C432">
        <v>88</v>
      </c>
      <c r="D432">
        <v>4897</v>
      </c>
      <c r="E432">
        <v>174512</v>
      </c>
      <c r="F432">
        <v>35.64</v>
      </c>
      <c r="G432" s="3"/>
    </row>
    <row r="433" spans="1:7" ht="15.6" hidden="1" outlineLevel="2" x14ac:dyDescent="0.6">
      <c r="A433" s="25" t="s">
        <v>92</v>
      </c>
      <c r="B433">
        <v>37</v>
      </c>
      <c r="C433">
        <v>39</v>
      </c>
      <c r="D433">
        <v>349</v>
      </c>
      <c r="E433">
        <v>20511</v>
      </c>
      <c r="F433">
        <v>58.77</v>
      </c>
      <c r="G433" s="3"/>
    </row>
    <row r="434" spans="1:7" ht="15.6" hidden="1" outlineLevel="2" x14ac:dyDescent="0.6">
      <c r="A434" s="25" t="s">
        <v>94</v>
      </c>
      <c r="B434">
        <v>1</v>
      </c>
      <c r="C434">
        <v>1</v>
      </c>
      <c r="D434">
        <v>107</v>
      </c>
      <c r="E434">
        <v>4</v>
      </c>
      <c r="F434">
        <v>26.83</v>
      </c>
      <c r="G434" s="3"/>
    </row>
    <row r="435" spans="1:7" ht="15.6" hidden="1" outlineLevel="2" x14ac:dyDescent="0.6">
      <c r="A435" s="25" t="s">
        <v>93</v>
      </c>
      <c r="B435" s="26"/>
      <c r="C435" s="26"/>
      <c r="D435" s="26"/>
      <c r="E435" s="26"/>
      <c r="F435" s="26"/>
      <c r="G435" s="3"/>
    </row>
    <row r="436" spans="1:7" s="22" customFormat="1" ht="15.6" hidden="1" outlineLevel="1" collapsed="1" x14ac:dyDescent="0.6">
      <c r="A436" s="21" t="s">
        <v>68</v>
      </c>
      <c r="B436" s="14">
        <f t="shared" ref="B436:E436" si="109">B437+B438+B439+B440+B441</f>
        <v>36</v>
      </c>
      <c r="C436" s="14">
        <f t="shared" si="109"/>
        <v>29</v>
      </c>
      <c r="D436" s="14">
        <f t="shared" si="109"/>
        <v>1636</v>
      </c>
      <c r="E436" s="14">
        <f t="shared" si="109"/>
        <v>107470</v>
      </c>
      <c r="F436" s="14">
        <f>SUM(F437:F439)/3</f>
        <v>39.11</v>
      </c>
      <c r="G436" s="10"/>
    </row>
    <row r="437" spans="1:7" ht="15.6" hidden="1" outlineLevel="2" x14ac:dyDescent="0.6">
      <c r="A437" s="25" t="s">
        <v>89</v>
      </c>
      <c r="B437" s="6">
        <v>33</v>
      </c>
      <c r="C437" s="6">
        <v>26</v>
      </c>
      <c r="D437" s="6">
        <v>1538</v>
      </c>
      <c r="E437" s="6">
        <v>104646</v>
      </c>
      <c r="F437">
        <v>68.040000000000006</v>
      </c>
      <c r="G437" s="3"/>
    </row>
    <row r="438" spans="1:7" ht="15.6" hidden="1" outlineLevel="2" x14ac:dyDescent="0.6">
      <c r="A438" s="25" t="s">
        <v>91</v>
      </c>
      <c r="B438">
        <v>2</v>
      </c>
      <c r="C438">
        <v>2</v>
      </c>
      <c r="D438">
        <v>92</v>
      </c>
      <c r="E438">
        <v>2705</v>
      </c>
      <c r="F438">
        <v>29.4</v>
      </c>
      <c r="G438" s="3"/>
    </row>
    <row r="439" spans="1:7" ht="15.6" hidden="1" outlineLevel="2" x14ac:dyDescent="0.6">
      <c r="A439" s="25" t="s">
        <v>92</v>
      </c>
      <c r="B439">
        <v>1</v>
      </c>
      <c r="C439">
        <v>1</v>
      </c>
      <c r="D439">
        <v>6</v>
      </c>
      <c r="E439">
        <v>119</v>
      </c>
      <c r="F439">
        <v>19.89</v>
      </c>
      <c r="G439" s="3"/>
    </row>
    <row r="440" spans="1:7" ht="15.6" hidden="1" outlineLevel="2" x14ac:dyDescent="0.6">
      <c r="A440" s="25" t="s">
        <v>94</v>
      </c>
      <c r="B440" s="26"/>
      <c r="C440" s="26"/>
      <c r="D440" s="26"/>
      <c r="E440" s="26"/>
      <c r="F440" s="26"/>
      <c r="G440" s="3"/>
    </row>
    <row r="441" spans="1:7" ht="15.6" hidden="1" outlineLevel="2" x14ac:dyDescent="0.6">
      <c r="A441" s="25" t="s">
        <v>93</v>
      </c>
      <c r="B441" s="26"/>
      <c r="C441" s="26"/>
      <c r="D441" s="26"/>
      <c r="E441" s="26"/>
      <c r="F441" s="26"/>
      <c r="G441" s="3"/>
    </row>
    <row r="442" spans="1:7" s="22" customFormat="1" ht="15.6" hidden="1" outlineLevel="1" collapsed="1" x14ac:dyDescent="0.6">
      <c r="A442" s="21" t="s">
        <v>69</v>
      </c>
      <c r="B442" s="14">
        <f t="shared" ref="B442:E442" si="110">B443+B444+B445+B446+B447</f>
        <v>90</v>
      </c>
      <c r="C442" s="14">
        <f t="shared" si="110"/>
        <v>58</v>
      </c>
      <c r="D442" s="14">
        <f t="shared" si="110"/>
        <v>4000</v>
      </c>
      <c r="E442" s="14">
        <f t="shared" si="110"/>
        <v>205966</v>
      </c>
      <c r="F442" s="14">
        <f>SUM(F443:F445)/3</f>
        <v>32.826666666666661</v>
      </c>
      <c r="G442" s="10"/>
    </row>
    <row r="443" spans="1:7" ht="15.6" hidden="1" outlineLevel="2" x14ac:dyDescent="0.6">
      <c r="A443" s="25" t="s">
        <v>89</v>
      </c>
      <c r="B443" s="6">
        <v>82</v>
      </c>
      <c r="C443" s="6">
        <v>51</v>
      </c>
      <c r="D443" s="6">
        <v>3796</v>
      </c>
      <c r="E443" s="6">
        <v>200458</v>
      </c>
      <c r="F443">
        <v>52.81</v>
      </c>
      <c r="G443" s="3"/>
    </row>
    <row r="444" spans="1:7" ht="15.6" hidden="1" outlineLevel="2" x14ac:dyDescent="0.6">
      <c r="A444" s="25" t="s">
        <v>91</v>
      </c>
      <c r="B444">
        <v>4</v>
      </c>
      <c r="C444">
        <v>3</v>
      </c>
      <c r="D444">
        <v>168</v>
      </c>
      <c r="E444">
        <v>4918</v>
      </c>
      <c r="F444">
        <v>29.27</v>
      </c>
      <c r="G444" s="3"/>
    </row>
    <row r="445" spans="1:7" ht="15.6" hidden="1" outlineLevel="2" x14ac:dyDescent="0.6">
      <c r="A445" s="25" t="s">
        <v>92</v>
      </c>
      <c r="B445">
        <v>4</v>
      </c>
      <c r="C445">
        <v>4</v>
      </c>
      <c r="D445">
        <v>36</v>
      </c>
      <c r="E445">
        <v>590</v>
      </c>
      <c r="F445">
        <v>16.399999999999999</v>
      </c>
      <c r="G445" s="3"/>
    </row>
    <row r="446" spans="1:7" ht="15.6" hidden="1" outlineLevel="2" x14ac:dyDescent="0.6">
      <c r="A446" s="25" t="s">
        <v>94</v>
      </c>
      <c r="B446" s="26"/>
      <c r="C446" s="26"/>
      <c r="D446" s="26"/>
      <c r="E446" s="26"/>
      <c r="F446" s="26"/>
      <c r="G446" s="3"/>
    </row>
    <row r="447" spans="1:7" ht="15.6" hidden="1" outlineLevel="2" x14ac:dyDescent="0.6">
      <c r="A447" s="25" t="s">
        <v>93</v>
      </c>
      <c r="B447" s="26"/>
      <c r="C447" s="26"/>
      <c r="D447" s="26"/>
      <c r="E447" s="26"/>
      <c r="F447" s="26"/>
      <c r="G447" s="3"/>
    </row>
    <row r="448" spans="1:7" s="22" customFormat="1" ht="15.6" hidden="1" outlineLevel="1" collapsed="1" x14ac:dyDescent="0.6">
      <c r="A448" s="21" t="s">
        <v>70</v>
      </c>
      <c r="B448" s="14">
        <f t="shared" ref="B448:E448" si="111">B449+B450+B451+B452+B453</f>
        <v>248</v>
      </c>
      <c r="C448" s="14">
        <f t="shared" si="111"/>
        <v>167</v>
      </c>
      <c r="D448" s="14">
        <f t="shared" si="111"/>
        <v>15484</v>
      </c>
      <c r="E448" s="14">
        <f t="shared" si="111"/>
        <v>920858</v>
      </c>
      <c r="F448" s="14">
        <f>SUM(F449:F451)/3</f>
        <v>51.776666666666664</v>
      </c>
      <c r="G448" s="10"/>
    </row>
    <row r="449" spans="1:7" ht="15.6" hidden="1" outlineLevel="2" x14ac:dyDescent="0.6">
      <c r="A449" s="25" t="s">
        <v>89</v>
      </c>
      <c r="B449" s="6">
        <v>216</v>
      </c>
      <c r="C449" s="6">
        <v>136</v>
      </c>
      <c r="D449" s="6">
        <v>14156</v>
      </c>
      <c r="E449" s="6">
        <v>867146</v>
      </c>
      <c r="F449">
        <v>61.26</v>
      </c>
      <c r="G449" s="3"/>
    </row>
    <row r="450" spans="1:7" ht="15.6" hidden="1" outlineLevel="2" x14ac:dyDescent="0.6">
      <c r="A450" s="25" t="s">
        <v>91</v>
      </c>
      <c r="B450">
        <v>24</v>
      </c>
      <c r="C450">
        <v>25</v>
      </c>
      <c r="D450">
        <v>1262</v>
      </c>
      <c r="E450">
        <v>50125</v>
      </c>
      <c r="F450">
        <v>39.72</v>
      </c>
      <c r="G450" s="3"/>
    </row>
    <row r="451" spans="1:7" ht="15.6" hidden="1" outlineLevel="2" x14ac:dyDescent="0.6">
      <c r="A451" s="25" t="s">
        <v>92</v>
      </c>
      <c r="B451">
        <v>8</v>
      </c>
      <c r="C451">
        <v>6</v>
      </c>
      <c r="D451">
        <v>66</v>
      </c>
      <c r="E451">
        <v>3587</v>
      </c>
      <c r="F451">
        <v>54.35</v>
      </c>
      <c r="G451" s="3"/>
    </row>
    <row r="452" spans="1:7" ht="15.6" hidden="1" outlineLevel="2" x14ac:dyDescent="0.6">
      <c r="A452" s="25" t="s">
        <v>94</v>
      </c>
      <c r="B452" s="26"/>
      <c r="C452" s="26"/>
      <c r="D452" s="26"/>
      <c r="E452" s="26"/>
      <c r="F452" s="26"/>
      <c r="G452" s="3"/>
    </row>
    <row r="453" spans="1:7" ht="15.6" hidden="1" outlineLevel="2" x14ac:dyDescent="0.6">
      <c r="A453" s="25" t="s">
        <v>93</v>
      </c>
      <c r="B453" s="26"/>
      <c r="C453" s="26"/>
      <c r="D453" s="26"/>
      <c r="E453" s="26"/>
      <c r="F453" s="26"/>
      <c r="G453" s="3"/>
    </row>
    <row r="454" spans="1:7" s="22" customFormat="1" ht="15.6" hidden="1" outlineLevel="1" collapsed="1" x14ac:dyDescent="0.6">
      <c r="A454" s="21" t="s">
        <v>71</v>
      </c>
      <c r="B454" s="14">
        <f t="shared" ref="B454:E454" si="112">B455+B456+B457+B458+B459</f>
        <v>1</v>
      </c>
      <c r="C454" s="14">
        <f t="shared" si="112"/>
        <v>0</v>
      </c>
      <c r="D454" s="14">
        <f t="shared" si="112"/>
        <v>45</v>
      </c>
      <c r="E454" s="14">
        <f t="shared" si="112"/>
        <v>1169</v>
      </c>
      <c r="F454" s="14">
        <f>SUM(F455:F457)/1</f>
        <v>25.98</v>
      </c>
      <c r="G454" s="23"/>
    </row>
    <row r="455" spans="1:7" ht="15.6" hidden="1" outlineLevel="2" x14ac:dyDescent="0.6">
      <c r="A455" s="25" t="s">
        <v>89</v>
      </c>
      <c r="B455" s="6">
        <v>0</v>
      </c>
      <c r="C455" s="6">
        <v>0</v>
      </c>
      <c r="D455" s="6">
        <v>0</v>
      </c>
      <c r="E455" s="6">
        <v>0</v>
      </c>
      <c r="F455">
        <v>0</v>
      </c>
      <c r="G455" s="3"/>
    </row>
    <row r="456" spans="1:7" ht="15.6" hidden="1" outlineLevel="2" x14ac:dyDescent="0.6">
      <c r="A456" s="25" t="s">
        <v>91</v>
      </c>
      <c r="B456">
        <v>1</v>
      </c>
      <c r="C456">
        <v>0</v>
      </c>
      <c r="D456">
        <v>45</v>
      </c>
      <c r="E456">
        <v>1169</v>
      </c>
      <c r="F456">
        <v>25.98</v>
      </c>
      <c r="G456" s="3"/>
    </row>
    <row r="457" spans="1:7" ht="15.6" hidden="1" outlineLevel="2" x14ac:dyDescent="0.6">
      <c r="A457" s="25" t="s">
        <v>92</v>
      </c>
      <c r="B457">
        <v>0</v>
      </c>
      <c r="C457">
        <v>0</v>
      </c>
      <c r="D457">
        <v>0</v>
      </c>
      <c r="E457">
        <v>0</v>
      </c>
      <c r="F457">
        <v>0</v>
      </c>
      <c r="G457" s="3"/>
    </row>
    <row r="458" spans="1:7" ht="15.6" hidden="1" outlineLevel="2" x14ac:dyDescent="0.6">
      <c r="A458" s="25" t="s">
        <v>94</v>
      </c>
      <c r="B458" s="26"/>
      <c r="C458" s="26"/>
      <c r="D458" s="26"/>
      <c r="E458" s="26"/>
      <c r="F458" s="26"/>
      <c r="G458" s="3"/>
    </row>
    <row r="459" spans="1:7" ht="15.6" hidden="1" outlineLevel="2" x14ac:dyDescent="0.6">
      <c r="A459" s="25" t="s">
        <v>93</v>
      </c>
      <c r="B459" s="26"/>
      <c r="C459" s="26"/>
      <c r="D459" s="26"/>
      <c r="E459" s="26"/>
      <c r="F459" s="26"/>
      <c r="G459" s="3"/>
    </row>
    <row r="460" spans="1:7" s="22" customFormat="1" ht="15.6" hidden="1" outlineLevel="1" collapsed="1" x14ac:dyDescent="0.6">
      <c r="A460" s="21" t="s">
        <v>72</v>
      </c>
      <c r="B460" s="14">
        <f t="shared" ref="B460:E460" si="113">B461+B462+B463+B464+B465</f>
        <v>240</v>
      </c>
      <c r="C460" s="14">
        <f t="shared" si="113"/>
        <v>137</v>
      </c>
      <c r="D460" s="14">
        <f t="shared" si="113"/>
        <v>18626</v>
      </c>
      <c r="E460" s="14">
        <f t="shared" si="113"/>
        <v>950415</v>
      </c>
      <c r="F460" s="14">
        <f>SUM(F461:F463)/3</f>
        <v>37.279999999999994</v>
      </c>
      <c r="G460" s="10"/>
    </row>
    <row r="461" spans="1:7" ht="15.6" hidden="1" outlineLevel="2" x14ac:dyDescent="0.6">
      <c r="A461" s="25" t="s">
        <v>89</v>
      </c>
      <c r="B461" s="6">
        <v>202</v>
      </c>
      <c r="C461" s="6">
        <v>107</v>
      </c>
      <c r="D461" s="6">
        <v>15992</v>
      </c>
      <c r="E461" s="6">
        <v>849242</v>
      </c>
      <c r="F461">
        <v>53.1</v>
      </c>
      <c r="G461" s="3"/>
    </row>
    <row r="462" spans="1:7" ht="15.6" hidden="1" outlineLevel="2" x14ac:dyDescent="0.6">
      <c r="A462" s="25" t="s">
        <v>91</v>
      </c>
      <c r="B462">
        <v>37</v>
      </c>
      <c r="C462">
        <v>29</v>
      </c>
      <c r="D462">
        <v>2625</v>
      </c>
      <c r="E462">
        <v>100991</v>
      </c>
      <c r="F462">
        <v>38.47</v>
      </c>
      <c r="G462" s="3"/>
    </row>
    <row r="463" spans="1:7" ht="15.6" hidden="1" outlineLevel="2" x14ac:dyDescent="0.6">
      <c r="A463" s="25" t="s">
        <v>92</v>
      </c>
      <c r="B463">
        <v>1</v>
      </c>
      <c r="C463">
        <v>1</v>
      </c>
      <c r="D463">
        <v>9</v>
      </c>
      <c r="E463">
        <v>182</v>
      </c>
      <c r="F463">
        <v>20.27</v>
      </c>
      <c r="G463" s="3"/>
    </row>
    <row r="464" spans="1:7" ht="15.6" hidden="1" outlineLevel="2" x14ac:dyDescent="0.6">
      <c r="A464" s="25" t="s">
        <v>94</v>
      </c>
      <c r="B464" s="26"/>
      <c r="C464" s="26"/>
      <c r="D464" s="26"/>
      <c r="E464" s="26"/>
      <c r="F464" s="26"/>
      <c r="G464" s="3"/>
    </row>
    <row r="465" spans="1:7" ht="15.6" hidden="1" outlineLevel="2" x14ac:dyDescent="0.6">
      <c r="A465" s="25" t="s">
        <v>93</v>
      </c>
      <c r="B465" s="26"/>
      <c r="C465" s="26"/>
      <c r="D465" s="26"/>
      <c r="E465" s="26"/>
      <c r="F465" s="26"/>
      <c r="G465" s="3"/>
    </row>
    <row r="466" spans="1:7" s="22" customFormat="1" ht="15.6" hidden="1" outlineLevel="1" collapsed="1" x14ac:dyDescent="0.6">
      <c r="A466" s="21" t="s">
        <v>73</v>
      </c>
      <c r="B466" s="14">
        <f t="shared" ref="B466:E466" si="114">B467+B468+B469+B470+B471</f>
        <v>2</v>
      </c>
      <c r="C466" s="14">
        <f t="shared" si="114"/>
        <v>1</v>
      </c>
      <c r="D466" s="14">
        <f t="shared" si="114"/>
        <v>83</v>
      </c>
      <c r="E466" s="14">
        <f t="shared" si="114"/>
        <v>5026</v>
      </c>
      <c r="F466" s="14">
        <f>SUM(F467:F469)/1</f>
        <v>60.55</v>
      </c>
      <c r="G466" s="23"/>
    </row>
    <row r="467" spans="1:7" ht="15.6" hidden="1" outlineLevel="2" x14ac:dyDescent="0.6">
      <c r="A467" s="25" t="s">
        <v>89</v>
      </c>
      <c r="B467" s="6">
        <v>2</v>
      </c>
      <c r="C467" s="6">
        <v>1</v>
      </c>
      <c r="D467" s="6">
        <v>83</v>
      </c>
      <c r="E467" s="6">
        <v>5026</v>
      </c>
      <c r="F467">
        <v>60.55</v>
      </c>
      <c r="G467" s="3"/>
    </row>
    <row r="468" spans="1:7" ht="15.6" hidden="1" outlineLevel="2" x14ac:dyDescent="0.6">
      <c r="A468" s="25" t="s">
        <v>91</v>
      </c>
      <c r="B468">
        <v>0</v>
      </c>
      <c r="C468">
        <v>0</v>
      </c>
      <c r="D468">
        <v>0</v>
      </c>
      <c r="E468">
        <v>0</v>
      </c>
      <c r="F468">
        <v>0</v>
      </c>
      <c r="G468" s="3"/>
    </row>
    <row r="469" spans="1:7" ht="15.6" hidden="1" outlineLevel="2" x14ac:dyDescent="0.6">
      <c r="A469" s="25" t="s">
        <v>92</v>
      </c>
      <c r="B469">
        <v>0</v>
      </c>
      <c r="C469">
        <v>0</v>
      </c>
      <c r="D469">
        <v>0</v>
      </c>
      <c r="E469">
        <v>0</v>
      </c>
      <c r="F469">
        <v>0</v>
      </c>
      <c r="G469" s="3"/>
    </row>
    <row r="470" spans="1:7" ht="15.6" hidden="1" outlineLevel="2" x14ac:dyDescent="0.6">
      <c r="A470" s="25" t="s">
        <v>94</v>
      </c>
      <c r="B470"/>
      <c r="C470"/>
      <c r="D470"/>
      <c r="E470"/>
      <c r="F470"/>
      <c r="G470" s="3"/>
    </row>
    <row r="471" spans="1:7" ht="15.6" hidden="1" outlineLevel="2" x14ac:dyDescent="0.6">
      <c r="A471" s="25" t="s">
        <v>93</v>
      </c>
      <c r="B471"/>
      <c r="C471"/>
      <c r="D471"/>
      <c r="E471"/>
      <c r="F471"/>
      <c r="G471" s="3"/>
    </row>
    <row r="472" spans="1:7" s="22" customFormat="1" ht="15.6" hidden="1" outlineLevel="1" collapsed="1" x14ac:dyDescent="0.6">
      <c r="A472" s="21" t="s">
        <v>74</v>
      </c>
      <c r="B472" s="14">
        <f t="shared" ref="B472:E472" si="115">B473+B474+B475+B476+B477</f>
        <v>0</v>
      </c>
      <c r="C472" s="14">
        <f t="shared" si="115"/>
        <v>0</v>
      </c>
      <c r="D472" s="14">
        <f t="shared" si="115"/>
        <v>0</v>
      </c>
      <c r="E472" s="14">
        <f t="shared" si="115"/>
        <v>0</v>
      </c>
      <c r="F472" s="14">
        <f>SUM(F473:F475)/1</f>
        <v>0</v>
      </c>
      <c r="G472" s="10"/>
    </row>
    <row r="473" spans="1:7" ht="15.6" hidden="1" outlineLevel="2" x14ac:dyDescent="0.6">
      <c r="A473" s="25" t="s">
        <v>89</v>
      </c>
      <c r="B473" s="6">
        <v>0</v>
      </c>
      <c r="C473" s="6">
        <v>0</v>
      </c>
      <c r="D473" s="6">
        <v>0</v>
      </c>
      <c r="E473" s="6">
        <v>0</v>
      </c>
      <c r="F473">
        <v>0</v>
      </c>
      <c r="G473" s="3"/>
    </row>
    <row r="474" spans="1:7" ht="15.6" hidden="1" outlineLevel="2" x14ac:dyDescent="0.6">
      <c r="A474" s="25" t="s">
        <v>91</v>
      </c>
      <c r="B474">
        <v>0</v>
      </c>
      <c r="C474">
        <v>0</v>
      </c>
      <c r="D474">
        <v>0</v>
      </c>
      <c r="E474">
        <v>0</v>
      </c>
      <c r="F474">
        <v>0</v>
      </c>
      <c r="G474" s="3"/>
    </row>
    <row r="475" spans="1:7" ht="15.6" hidden="1" outlineLevel="2" x14ac:dyDescent="0.6">
      <c r="A475" s="25" t="s">
        <v>92</v>
      </c>
      <c r="B475">
        <v>0</v>
      </c>
      <c r="C475">
        <v>0</v>
      </c>
      <c r="D475">
        <v>0</v>
      </c>
      <c r="E475">
        <v>0</v>
      </c>
      <c r="F475">
        <v>0</v>
      </c>
      <c r="G475" s="3"/>
    </row>
    <row r="476" spans="1:7" ht="15.6" hidden="1" outlineLevel="2" x14ac:dyDescent="0.6">
      <c r="A476" s="25" t="s">
        <v>94</v>
      </c>
      <c r="B476" s="26"/>
      <c r="C476" s="26"/>
      <c r="D476" s="26"/>
      <c r="E476" s="26"/>
      <c r="F476" s="26"/>
      <c r="G476" s="3"/>
    </row>
    <row r="477" spans="1:7" ht="15.6" hidden="1" outlineLevel="2" x14ac:dyDescent="0.6">
      <c r="A477" s="25" t="s">
        <v>93</v>
      </c>
      <c r="B477" s="26"/>
      <c r="C477" s="26"/>
      <c r="D477" s="26"/>
      <c r="E477" s="26"/>
      <c r="F477" s="26"/>
      <c r="G477" s="3"/>
    </row>
    <row r="478" spans="1:7" s="22" customFormat="1" ht="15.6" hidden="1" outlineLevel="1" collapsed="1" x14ac:dyDescent="0.6">
      <c r="A478" s="21" t="s">
        <v>75</v>
      </c>
      <c r="B478" s="14">
        <f t="shared" ref="B478:E478" si="116">B479+B480+B481+B482+B483</f>
        <v>31</v>
      </c>
      <c r="C478" s="14">
        <f t="shared" si="116"/>
        <v>28</v>
      </c>
      <c r="D478" s="14">
        <f t="shared" si="116"/>
        <v>1626</v>
      </c>
      <c r="E478" s="14">
        <f t="shared" si="116"/>
        <v>91135</v>
      </c>
      <c r="F478" s="14">
        <f>SUM(F479:F481)/3</f>
        <v>32.533333333333331</v>
      </c>
      <c r="G478" s="10"/>
    </row>
    <row r="479" spans="1:7" ht="15.6" hidden="1" outlineLevel="2" x14ac:dyDescent="0.6">
      <c r="A479" s="25" t="s">
        <v>89</v>
      </c>
      <c r="B479" s="6">
        <v>27</v>
      </c>
      <c r="C479" s="6">
        <v>23</v>
      </c>
      <c r="D479" s="6">
        <v>1275</v>
      </c>
      <c r="E479" s="6">
        <v>78481</v>
      </c>
      <c r="F479">
        <v>61.55</v>
      </c>
      <c r="G479" s="3"/>
    </row>
    <row r="480" spans="1:7" ht="15.6" hidden="1" outlineLevel="2" x14ac:dyDescent="0.6">
      <c r="A480" s="25" t="s">
        <v>91</v>
      </c>
      <c r="B480">
        <v>4</v>
      </c>
      <c r="C480">
        <v>5</v>
      </c>
      <c r="D480">
        <v>351</v>
      </c>
      <c r="E480">
        <v>12654</v>
      </c>
      <c r="F480">
        <v>36.049999999999997</v>
      </c>
      <c r="G480" s="3"/>
    </row>
    <row r="481" spans="1:7" ht="15.6" hidden="1" outlineLevel="2" x14ac:dyDescent="0.6">
      <c r="A481" s="25" t="s">
        <v>92</v>
      </c>
      <c r="B481">
        <v>0</v>
      </c>
      <c r="C481">
        <v>0</v>
      </c>
      <c r="D481">
        <v>0</v>
      </c>
      <c r="E481">
        <v>0</v>
      </c>
      <c r="F481">
        <v>0</v>
      </c>
      <c r="G481" s="3"/>
    </row>
    <row r="482" spans="1:7" ht="15.6" hidden="1" outlineLevel="2" x14ac:dyDescent="0.6">
      <c r="A482" s="25" t="s">
        <v>94</v>
      </c>
      <c r="B482" s="26"/>
      <c r="C482" s="26"/>
      <c r="D482" s="26"/>
      <c r="E482" s="26"/>
      <c r="F482" s="26"/>
      <c r="G482" s="3"/>
    </row>
    <row r="483" spans="1:7" ht="15.6" hidden="1" outlineLevel="2" x14ac:dyDescent="0.6">
      <c r="A483" s="25" t="s">
        <v>93</v>
      </c>
      <c r="B483" s="26"/>
      <c r="C483" s="26"/>
      <c r="D483" s="26"/>
      <c r="E483" s="26"/>
      <c r="F483" s="26"/>
      <c r="G483" s="3"/>
    </row>
    <row r="484" spans="1:7" s="22" customFormat="1" ht="15.6" hidden="1" outlineLevel="1" collapsed="1" x14ac:dyDescent="0.6">
      <c r="A484" s="21" t="s">
        <v>76</v>
      </c>
      <c r="B484" s="14">
        <f t="shared" ref="B484:E484" si="117">B485+B486+B487+B488+B489</f>
        <v>179</v>
      </c>
      <c r="C484" s="14">
        <f t="shared" si="117"/>
        <v>151</v>
      </c>
      <c r="D484" s="14">
        <f t="shared" si="117"/>
        <v>8945</v>
      </c>
      <c r="E484" s="14">
        <f t="shared" si="117"/>
        <v>513345</v>
      </c>
      <c r="F484" s="14">
        <f>SUM(F485:F487)/3</f>
        <v>45.016666666666673</v>
      </c>
      <c r="G484" s="10"/>
    </row>
    <row r="485" spans="1:7" ht="15.6" hidden="1" outlineLevel="2" x14ac:dyDescent="0.6">
      <c r="A485" s="25" t="s">
        <v>89</v>
      </c>
      <c r="B485" s="6">
        <v>158</v>
      </c>
      <c r="C485" s="6">
        <v>132</v>
      </c>
      <c r="D485" s="6">
        <v>8174</v>
      </c>
      <c r="E485" s="6">
        <v>484113</v>
      </c>
      <c r="F485">
        <v>59.23</v>
      </c>
      <c r="G485" s="3"/>
    </row>
    <row r="486" spans="1:7" ht="15.6" hidden="1" outlineLevel="2" x14ac:dyDescent="0.6">
      <c r="A486" s="25" t="s">
        <v>91</v>
      </c>
      <c r="B486">
        <v>11</v>
      </c>
      <c r="C486">
        <v>10</v>
      </c>
      <c r="D486">
        <v>667</v>
      </c>
      <c r="E486">
        <v>25291</v>
      </c>
      <c r="F486">
        <v>37.92</v>
      </c>
      <c r="G486" s="3"/>
    </row>
    <row r="487" spans="1:7" ht="15.6" hidden="1" outlineLevel="2" x14ac:dyDescent="0.6">
      <c r="A487" s="25" t="s">
        <v>92</v>
      </c>
      <c r="B487">
        <v>10</v>
      </c>
      <c r="C487">
        <v>9</v>
      </c>
      <c r="D487">
        <v>104</v>
      </c>
      <c r="E487">
        <v>3941</v>
      </c>
      <c r="F487">
        <v>37.9</v>
      </c>
      <c r="G487" s="3"/>
    </row>
    <row r="488" spans="1:7" ht="15.6" hidden="1" outlineLevel="2" x14ac:dyDescent="0.6">
      <c r="A488" s="25" t="s">
        <v>94</v>
      </c>
      <c r="B488" s="26"/>
      <c r="C488" s="26"/>
      <c r="D488" s="26"/>
      <c r="E488" s="26"/>
      <c r="F488" s="26"/>
      <c r="G488" s="3"/>
    </row>
    <row r="489" spans="1:7" ht="15.6" hidden="1" outlineLevel="2" x14ac:dyDescent="0.6">
      <c r="A489" s="25" t="s">
        <v>93</v>
      </c>
      <c r="B489" s="26"/>
      <c r="C489" s="26"/>
      <c r="D489" s="26"/>
      <c r="E489" s="26"/>
      <c r="F489" s="26"/>
      <c r="G489" s="3"/>
    </row>
    <row r="490" spans="1:7" s="22" customFormat="1" ht="15.6" hidden="1" outlineLevel="1" collapsed="1" x14ac:dyDescent="0.6">
      <c r="A490" s="21" t="s">
        <v>77</v>
      </c>
      <c r="B490" s="14">
        <f t="shared" ref="B490:E490" si="118">B491+B492+B493+B494+B495</f>
        <v>91</v>
      </c>
      <c r="C490" s="14">
        <f t="shared" si="118"/>
        <v>89</v>
      </c>
      <c r="D490" s="14">
        <f t="shared" si="118"/>
        <v>2128</v>
      </c>
      <c r="E490" s="14">
        <f t="shared" si="118"/>
        <v>137983</v>
      </c>
      <c r="F490" s="14">
        <f>SUM(F491:F493)/3</f>
        <v>44.126666666666665</v>
      </c>
      <c r="G490" s="10"/>
    </row>
    <row r="491" spans="1:7" ht="15.6" hidden="1" outlineLevel="2" x14ac:dyDescent="0.6">
      <c r="A491" s="25" t="s">
        <v>89</v>
      </c>
      <c r="B491" s="6">
        <v>78</v>
      </c>
      <c r="C491" s="6">
        <v>75</v>
      </c>
      <c r="D491" s="6">
        <v>1798</v>
      </c>
      <c r="E491" s="6">
        <v>127229</v>
      </c>
      <c r="F491">
        <v>70.760000000000005</v>
      </c>
      <c r="G491" s="3"/>
    </row>
    <row r="492" spans="1:7" ht="15.6" hidden="1" outlineLevel="2" x14ac:dyDescent="0.6">
      <c r="A492" s="25" t="s">
        <v>91</v>
      </c>
      <c r="B492">
        <v>7</v>
      </c>
      <c r="C492">
        <v>8</v>
      </c>
      <c r="D492">
        <v>287</v>
      </c>
      <c r="E492">
        <v>9532</v>
      </c>
      <c r="F492">
        <v>33.21</v>
      </c>
      <c r="G492" s="3"/>
    </row>
    <row r="493" spans="1:7" ht="15.6" hidden="1" outlineLevel="2" x14ac:dyDescent="0.6">
      <c r="A493" s="25" t="s">
        <v>92</v>
      </c>
      <c r="B493">
        <v>6</v>
      </c>
      <c r="C493">
        <v>6</v>
      </c>
      <c r="D493">
        <v>43</v>
      </c>
      <c r="E493">
        <v>1222</v>
      </c>
      <c r="F493">
        <v>28.41</v>
      </c>
      <c r="G493" s="3"/>
    </row>
    <row r="494" spans="1:7" ht="15.6" hidden="1" outlineLevel="2" x14ac:dyDescent="0.6">
      <c r="A494" s="25" t="s">
        <v>94</v>
      </c>
      <c r="B494" s="26"/>
      <c r="C494" s="26"/>
      <c r="D494" s="26"/>
      <c r="E494" s="26"/>
      <c r="F494" s="26"/>
      <c r="G494" s="3"/>
    </row>
    <row r="495" spans="1:7" ht="15.6" hidden="1" outlineLevel="2" x14ac:dyDescent="0.6">
      <c r="A495" s="25" t="s">
        <v>93</v>
      </c>
      <c r="B495" s="26"/>
      <c r="C495" s="26"/>
      <c r="D495" s="26"/>
      <c r="E495" s="26"/>
      <c r="F495" s="26"/>
      <c r="G495" s="3"/>
    </row>
    <row r="496" spans="1:7" s="29" customFormat="1" ht="15.6" hidden="1" outlineLevel="1" collapsed="1" x14ac:dyDescent="0.6">
      <c r="A496" s="21" t="s">
        <v>78</v>
      </c>
      <c r="B496" s="14">
        <f t="shared" ref="B496:E496" si="119">B497+B498+B499+B500+B501</f>
        <v>48</v>
      </c>
      <c r="C496" s="14">
        <f t="shared" si="119"/>
        <v>47</v>
      </c>
      <c r="D496" s="14">
        <f t="shared" si="119"/>
        <v>218</v>
      </c>
      <c r="E496" s="14">
        <f t="shared" si="119"/>
        <v>14963</v>
      </c>
      <c r="F496" s="14">
        <f>SUM(F497:F499)/2</f>
        <v>61.034999999999997</v>
      </c>
    </row>
    <row r="497" spans="1:7" ht="15.6" hidden="1" outlineLevel="2" x14ac:dyDescent="0.6">
      <c r="A497" s="25" t="s">
        <v>89</v>
      </c>
      <c r="B497" s="6">
        <v>45</v>
      </c>
      <c r="C497" s="6">
        <v>44</v>
      </c>
      <c r="D497" s="6">
        <v>191</v>
      </c>
      <c r="E497" s="6">
        <v>13588</v>
      </c>
      <c r="F497">
        <v>71.14</v>
      </c>
      <c r="G497" s="3"/>
    </row>
    <row r="498" spans="1:7" ht="15.6" hidden="1" outlineLevel="2" x14ac:dyDescent="0.6">
      <c r="A498" s="25" t="s">
        <v>91</v>
      </c>
      <c r="B498">
        <v>0</v>
      </c>
      <c r="C498">
        <v>0</v>
      </c>
      <c r="D498">
        <v>0</v>
      </c>
      <c r="E498">
        <v>0</v>
      </c>
      <c r="F498">
        <v>0</v>
      </c>
      <c r="G498" s="3"/>
    </row>
    <row r="499" spans="1:7" ht="15.6" hidden="1" outlineLevel="2" x14ac:dyDescent="0.6">
      <c r="A499" s="25" t="s">
        <v>92</v>
      </c>
      <c r="B499">
        <v>3</v>
      </c>
      <c r="C499">
        <v>3</v>
      </c>
      <c r="D499">
        <v>27</v>
      </c>
      <c r="E499">
        <v>1375</v>
      </c>
      <c r="F499">
        <v>50.93</v>
      </c>
      <c r="G499" s="3"/>
    </row>
    <row r="500" spans="1:7" ht="15.6" hidden="1" outlineLevel="2" x14ac:dyDescent="0.6">
      <c r="A500" s="25" t="s">
        <v>94</v>
      </c>
      <c r="B500" s="26"/>
      <c r="C500" s="26"/>
      <c r="D500" s="26"/>
      <c r="E500" s="26"/>
      <c r="F500" s="26"/>
      <c r="G500" s="3"/>
    </row>
    <row r="501" spans="1:7" ht="15.6" hidden="1" outlineLevel="2" x14ac:dyDescent="0.6">
      <c r="A501" s="25" t="s">
        <v>93</v>
      </c>
      <c r="B501" s="26"/>
      <c r="C501" s="26"/>
      <c r="D501" s="26"/>
      <c r="E501" s="26"/>
      <c r="F501" s="26"/>
      <c r="G501" s="3"/>
    </row>
    <row r="502" spans="1:7" s="22" customFormat="1" ht="15.6" hidden="1" outlineLevel="1" collapsed="1" x14ac:dyDescent="0.6">
      <c r="A502" s="21" t="s">
        <v>79</v>
      </c>
      <c r="B502" s="14">
        <f t="shared" ref="B502:E502" si="120">B503+B504+B505+B506+B507</f>
        <v>132</v>
      </c>
      <c r="C502" s="14">
        <f t="shared" si="120"/>
        <v>91</v>
      </c>
      <c r="D502" s="14">
        <f t="shared" si="120"/>
        <v>7888</v>
      </c>
      <c r="E502" s="14">
        <f t="shared" si="120"/>
        <v>452212</v>
      </c>
      <c r="F502" s="14">
        <f>SUM(F503:F505)/3</f>
        <v>55.88</v>
      </c>
      <c r="G502" s="10"/>
    </row>
    <row r="503" spans="1:7" ht="15.6" hidden="1" outlineLevel="2" x14ac:dyDescent="0.6">
      <c r="A503" s="25" t="s">
        <v>89</v>
      </c>
      <c r="B503" s="6">
        <v>123</v>
      </c>
      <c r="C503" s="6">
        <v>84</v>
      </c>
      <c r="D503" s="6">
        <v>7584</v>
      </c>
      <c r="E503" s="6">
        <v>442453</v>
      </c>
      <c r="F503">
        <v>58.34</v>
      </c>
      <c r="G503" s="3"/>
    </row>
    <row r="504" spans="1:7" ht="15.6" hidden="1" outlineLevel="2" x14ac:dyDescent="0.6">
      <c r="A504" s="25" t="s">
        <v>91</v>
      </c>
      <c r="B504">
        <v>8</v>
      </c>
      <c r="C504">
        <v>6</v>
      </c>
      <c r="D504">
        <v>295</v>
      </c>
      <c r="E504">
        <v>9051</v>
      </c>
      <c r="F504">
        <v>30.68</v>
      </c>
      <c r="G504" s="3"/>
    </row>
    <row r="505" spans="1:7" ht="15.6" hidden="1" outlineLevel="2" x14ac:dyDescent="0.6">
      <c r="A505" s="25" t="s">
        <v>92</v>
      </c>
      <c r="B505">
        <v>1</v>
      </c>
      <c r="C505">
        <v>1</v>
      </c>
      <c r="D505">
        <v>9</v>
      </c>
      <c r="E505">
        <v>708</v>
      </c>
      <c r="F505">
        <v>78.62</v>
      </c>
      <c r="G505" s="3"/>
    </row>
    <row r="506" spans="1:7" ht="15.6" hidden="1" outlineLevel="2" x14ac:dyDescent="0.6">
      <c r="A506" s="25" t="s">
        <v>94</v>
      </c>
      <c r="B506" s="26"/>
      <c r="C506" s="26"/>
      <c r="D506" s="26"/>
      <c r="E506" s="26"/>
      <c r="F506" s="26"/>
      <c r="G506" s="3"/>
    </row>
    <row r="507" spans="1:7" ht="15.6" hidden="1" outlineLevel="2" x14ac:dyDescent="0.6">
      <c r="A507" s="25" t="s">
        <v>93</v>
      </c>
      <c r="B507" s="26"/>
      <c r="C507" s="26"/>
      <c r="D507" s="26"/>
      <c r="E507" s="26"/>
      <c r="F507" s="26"/>
      <c r="G507" s="3"/>
    </row>
    <row r="508" spans="1:7" s="22" customFormat="1" ht="15.6" hidden="1" outlineLevel="1" collapsed="1" x14ac:dyDescent="0.6">
      <c r="A508" s="21" t="s">
        <v>80</v>
      </c>
      <c r="B508" s="14">
        <f t="shared" ref="B508:E508" si="121">B509+B510+B511+B512+B513</f>
        <v>169</v>
      </c>
      <c r="C508" s="14">
        <f t="shared" si="121"/>
        <v>129</v>
      </c>
      <c r="D508" s="14">
        <f t="shared" si="121"/>
        <v>7673</v>
      </c>
      <c r="E508" s="14">
        <f t="shared" si="121"/>
        <v>463266</v>
      </c>
      <c r="F508" s="14">
        <f>SUM(F509:F511)/3</f>
        <v>55.449999999999996</v>
      </c>
      <c r="G508" s="10"/>
    </row>
    <row r="509" spans="1:7" ht="15.6" hidden="1" outlineLevel="2" x14ac:dyDescent="0.6">
      <c r="A509" s="25" t="s">
        <v>89</v>
      </c>
      <c r="B509" s="6">
        <v>141</v>
      </c>
      <c r="C509" s="6">
        <v>102</v>
      </c>
      <c r="D509" s="6">
        <v>6524</v>
      </c>
      <c r="E509" s="6">
        <v>419737</v>
      </c>
      <c r="F509">
        <v>64.34</v>
      </c>
      <c r="G509" s="3"/>
    </row>
    <row r="510" spans="1:7" ht="15.6" hidden="1" outlineLevel="2" x14ac:dyDescent="0.6">
      <c r="A510" s="25" t="s">
        <v>91</v>
      </c>
      <c r="B510">
        <v>16</v>
      </c>
      <c r="C510">
        <v>16</v>
      </c>
      <c r="D510">
        <v>1041</v>
      </c>
      <c r="E510">
        <v>36276</v>
      </c>
      <c r="F510">
        <v>34.85</v>
      </c>
      <c r="G510" s="3"/>
    </row>
    <row r="511" spans="1:7" ht="15.6" hidden="1" outlineLevel="2" x14ac:dyDescent="0.6">
      <c r="A511" s="25" t="s">
        <v>92</v>
      </c>
      <c r="B511">
        <v>12</v>
      </c>
      <c r="C511">
        <v>11</v>
      </c>
      <c r="D511">
        <v>108</v>
      </c>
      <c r="E511">
        <v>7253</v>
      </c>
      <c r="F511">
        <v>67.16</v>
      </c>
      <c r="G511" s="3"/>
    </row>
    <row r="512" spans="1:7" ht="15.6" hidden="1" outlineLevel="2" x14ac:dyDescent="0.6">
      <c r="A512" s="25" t="s">
        <v>94</v>
      </c>
      <c r="B512" s="26"/>
      <c r="C512" s="26"/>
      <c r="D512" s="26"/>
      <c r="E512" s="26"/>
      <c r="F512" s="26"/>
      <c r="G512" s="3"/>
    </row>
    <row r="513" spans="1:7" ht="15.6" hidden="1" outlineLevel="2" x14ac:dyDescent="0.6">
      <c r="A513" s="25" t="s">
        <v>93</v>
      </c>
      <c r="B513" s="26"/>
      <c r="C513" s="26"/>
      <c r="D513" s="26"/>
      <c r="E513" s="26"/>
      <c r="F513" s="26"/>
      <c r="G513" s="3"/>
    </row>
    <row r="514" spans="1:7" hidden="1" outlineLevel="1" collapsed="1" x14ac:dyDescent="0.55000000000000004"/>
    <row r="515" spans="1:7" collapsed="1" x14ac:dyDescent="0.5500000000000000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EF62-F5E4-4D5C-AC4B-8F91427CF49C}">
  <dimension ref="A1:H520"/>
  <sheetViews>
    <sheetView topLeftCell="A508" workbookViewId="0">
      <selection activeCell="C539" sqref="C539"/>
    </sheetView>
  </sheetViews>
  <sheetFormatPr defaultRowHeight="14.4" outlineLevelRow="3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97</v>
      </c>
      <c r="C1" s="16"/>
    </row>
    <row r="2" spans="1:7" ht="44.1" customHeight="1" x14ac:dyDescent="0.55000000000000004">
      <c r="A2" s="20" t="s">
        <v>90</v>
      </c>
      <c r="B2" s="17" t="s">
        <v>0</v>
      </c>
      <c r="C2" s="18" t="s">
        <v>84</v>
      </c>
      <c r="D2" s="18" t="s">
        <v>86</v>
      </c>
      <c r="E2" s="19" t="s">
        <v>87</v>
      </c>
      <c r="F2" s="19" t="s">
        <v>88</v>
      </c>
    </row>
    <row r="3" spans="1:7" s="4" customFormat="1" ht="18.899999999999999" customHeight="1" x14ac:dyDescent="0.6">
      <c r="A3" s="1" t="s">
        <v>1</v>
      </c>
      <c r="B3" s="2">
        <f>B4+B5+B6+B7+B8</f>
        <v>102893</v>
      </c>
      <c r="C3" s="2">
        <f t="shared" ref="C3:E3" si="0">C4+C5+C6+C7+C8</f>
        <v>86126</v>
      </c>
      <c r="D3" s="2">
        <f t="shared" si="0"/>
        <v>4276163</v>
      </c>
      <c r="E3" s="2">
        <f t="shared" si="0"/>
        <v>252861132</v>
      </c>
      <c r="F3" s="2"/>
      <c r="G3" s="3"/>
    </row>
    <row r="4" spans="1:7" ht="15.6" outlineLevel="2" x14ac:dyDescent="0.6">
      <c r="A4" s="25" t="s">
        <v>89</v>
      </c>
      <c r="B4" s="26">
        <f>B11+B114+B139+B176+B256+B359</f>
        <v>89742</v>
      </c>
      <c r="C4" s="26">
        <f t="shared" ref="C4:E4" si="1">C11+C114+C139+C176+C256+C359</f>
        <v>73691</v>
      </c>
      <c r="D4" s="26">
        <f t="shared" si="1"/>
        <v>3800879</v>
      </c>
      <c r="E4" s="26">
        <f t="shared" si="1"/>
        <v>235263454</v>
      </c>
      <c r="F4" s="26"/>
      <c r="G4" s="3"/>
    </row>
    <row r="5" spans="1:7" ht="15.6" outlineLevel="2" x14ac:dyDescent="0.6">
      <c r="A5" s="25" t="s">
        <v>91</v>
      </c>
      <c r="B5" s="26">
        <f t="shared" ref="B5:B8" si="2">B12+B115+B140+B177+B257+B360</f>
        <v>7606</v>
      </c>
      <c r="C5" s="26">
        <f t="shared" ref="C5:E5" si="3">C12+C115+C140+C177+C257+C360</f>
        <v>6831</v>
      </c>
      <c r="D5" s="26">
        <f t="shared" si="3"/>
        <v>426466</v>
      </c>
      <c r="E5" s="26">
        <f t="shared" si="3"/>
        <v>15147364</v>
      </c>
      <c r="F5" s="26"/>
      <c r="G5" s="3"/>
    </row>
    <row r="6" spans="1:7" ht="15.6" outlineLevel="2" x14ac:dyDescent="0.6">
      <c r="A6" s="25" t="s">
        <v>92</v>
      </c>
      <c r="B6" s="26">
        <f t="shared" si="2"/>
        <v>5448</v>
      </c>
      <c r="C6" s="26">
        <f t="shared" ref="C6:E6" si="4">C13+C116+C141+C178+C258+C361</f>
        <v>5520</v>
      </c>
      <c r="D6" s="26">
        <f t="shared" si="4"/>
        <v>46630</v>
      </c>
      <c r="E6" s="26">
        <f t="shared" si="4"/>
        <v>2299440</v>
      </c>
      <c r="F6" s="26"/>
      <c r="G6" s="3"/>
    </row>
    <row r="7" spans="1:7" ht="15.6" outlineLevel="2" x14ac:dyDescent="0.6">
      <c r="A7" s="25" t="s">
        <v>94</v>
      </c>
      <c r="B7" s="26">
        <f t="shared" si="2"/>
        <v>97</v>
      </c>
      <c r="C7" s="26">
        <f t="shared" ref="C7:E7" si="5">C14+C117+C142+C179+C259+C362</f>
        <v>84</v>
      </c>
      <c r="D7" s="26">
        <f t="shared" si="5"/>
        <v>2188</v>
      </c>
      <c r="E7" s="26">
        <f t="shared" si="5"/>
        <v>150874</v>
      </c>
      <c r="F7" s="26"/>
      <c r="G7" s="3"/>
    </row>
    <row r="8" spans="1:7" ht="15.6" outlineLevel="2" x14ac:dyDescent="0.6">
      <c r="A8" s="25" t="s">
        <v>93</v>
      </c>
      <c r="B8" s="26">
        <f t="shared" si="2"/>
        <v>0</v>
      </c>
      <c r="C8" s="26">
        <f t="shared" ref="C8:E8" si="6">C15+C118+C143+C180+C260+C363</f>
        <v>0</v>
      </c>
      <c r="D8" s="26">
        <f t="shared" si="6"/>
        <v>0</v>
      </c>
      <c r="E8" s="26">
        <f t="shared" si="6"/>
        <v>0</v>
      </c>
      <c r="F8" s="26"/>
      <c r="G8" s="3"/>
    </row>
    <row r="9" spans="1:7" s="5" customFormat="1" x14ac:dyDescent="0.55000000000000004">
      <c r="B9" s="6"/>
      <c r="C9" s="6"/>
      <c r="D9" s="6"/>
      <c r="E9" s="6"/>
      <c r="F9" s="6"/>
    </row>
    <row r="10" spans="1:7" s="4" customFormat="1" ht="23.7" customHeight="1" collapsed="1" x14ac:dyDescent="0.6">
      <c r="A10" s="7" t="s">
        <v>83</v>
      </c>
      <c r="B10" s="8">
        <f>B16+B22+B28+B34+B40+B46+B52+B58+B64+B70+B76+B82+B88+B94+B100+B106</f>
        <v>12362</v>
      </c>
      <c r="C10" s="8">
        <f t="shared" ref="C10:E10" si="7">C16+C22+C28+C34+C40+C46+C52+C58+C64+C70+C76+C82+C88+C94+C100+C106</f>
        <v>10507</v>
      </c>
      <c r="D10" s="8">
        <f>D16+D22+D28+D34+D40+D46+D52+D58+D64+D70+D76+D82+D88+D94+D100+D106</f>
        <v>406336</v>
      </c>
      <c r="E10" s="8">
        <f t="shared" si="7"/>
        <v>24537308</v>
      </c>
      <c r="F10" s="8">
        <f>E11/D10</f>
        <v>56.894407583871477</v>
      </c>
      <c r="G10" s="3"/>
    </row>
    <row r="11" spans="1:7" ht="15.6" outlineLevel="2" x14ac:dyDescent="0.6">
      <c r="A11" s="25" t="s">
        <v>89</v>
      </c>
      <c r="B11" s="6">
        <f>B17+B23+B29+B35+B41+B47+B53+B59+B65+B71+B77+B83+B89+B95+B101+B107</f>
        <v>11045</v>
      </c>
      <c r="C11" s="6">
        <f t="shared" ref="C11:E11" si="8">C17+C23+C29+C35+C41+C47+C53+C59+C65+C71+C77+C83+C89+C95+C101+C107</f>
        <v>9286</v>
      </c>
      <c r="D11" s="6">
        <f>D17+D23+D29+D35+D41+D47+D53+D59+D65+D71+D77+D83+D89+D95+D101+D107</f>
        <v>368175</v>
      </c>
      <c r="E11" s="6">
        <f t="shared" si="8"/>
        <v>23118246</v>
      </c>
      <c r="F11"/>
      <c r="G11" s="3"/>
    </row>
    <row r="12" spans="1:7" ht="15.6" outlineLevel="2" x14ac:dyDescent="0.6">
      <c r="A12" s="25" t="s">
        <v>91</v>
      </c>
      <c r="B12" s="6">
        <f t="shared" ref="B12:B15" si="9">B18+B24+B30+B36+B42+B48+B54+B60+B66+B72+B78+B84+B90+B96+B102+B108</f>
        <v>646</v>
      </c>
      <c r="C12" s="6">
        <f t="shared" ref="C12:E12" si="10">C18+C24+C30+C36+C42+C48+C54+C60+C66+C72+C78+C84+C90+C96+C102+C108</f>
        <v>562</v>
      </c>
      <c r="D12" s="6">
        <f>D18+D24+D30+D36+D42+D48+D54+D60+D66+D72+D78+D84+D90+D96+D102+D108</f>
        <v>32626</v>
      </c>
      <c r="E12" s="6">
        <f t="shared" si="10"/>
        <v>1136480</v>
      </c>
      <c r="F12"/>
      <c r="G12" s="3"/>
    </row>
    <row r="13" spans="1:7" ht="15.6" outlineLevel="2" x14ac:dyDescent="0.6">
      <c r="A13" s="25" t="s">
        <v>92</v>
      </c>
      <c r="B13" s="6">
        <f t="shared" si="9"/>
        <v>667</v>
      </c>
      <c r="C13" s="6">
        <f t="shared" ref="C13:E13" si="11">C19+C25+C31+C37+C43+C49+C55+C61+C67+C73+C79+C85+C91+C97+C103+C109</f>
        <v>656</v>
      </c>
      <c r="D13" s="6">
        <f>D19+D25+D31+D37+D43+D49+D55+D61+D67+D73+D79+D85+D91+D97+D103+D109</f>
        <v>5518</v>
      </c>
      <c r="E13" s="6">
        <f t="shared" si="11"/>
        <v>280962</v>
      </c>
      <c r="F13"/>
      <c r="G13" s="3"/>
    </row>
    <row r="14" spans="1:7" ht="15.6" outlineLevel="2" x14ac:dyDescent="0.6">
      <c r="A14" s="25" t="s">
        <v>94</v>
      </c>
      <c r="B14" s="6">
        <f t="shared" si="9"/>
        <v>4</v>
      </c>
      <c r="C14" s="6">
        <f t="shared" ref="C14:E14" si="12">C20+C26+C32+C38+C44+C50+C56+C62+C68+C74+C80+C86+C92+C98+C104+C110</f>
        <v>3</v>
      </c>
      <c r="D14" s="6">
        <f t="shared" si="12"/>
        <v>17</v>
      </c>
      <c r="E14" s="6">
        <f t="shared" si="12"/>
        <v>1620</v>
      </c>
      <c r="F14" s="26"/>
      <c r="G14" s="3"/>
    </row>
    <row r="15" spans="1:7" ht="15.6" outlineLevel="2" x14ac:dyDescent="0.6">
      <c r="A15" s="25" t="s">
        <v>93</v>
      </c>
      <c r="B15" s="6">
        <f t="shared" si="9"/>
        <v>0</v>
      </c>
      <c r="C15" s="6">
        <f t="shared" ref="C15:E15" si="13">C21+C27+C33+C39+C45+C51+C57+C63+C69+C75+C81+C87+C93+C99+C105+C111</f>
        <v>0</v>
      </c>
      <c r="D15" s="6">
        <f t="shared" si="13"/>
        <v>0</v>
      </c>
      <c r="E15" s="6">
        <f t="shared" si="13"/>
        <v>0</v>
      </c>
      <c r="F15" s="26"/>
      <c r="G15" s="3"/>
    </row>
    <row r="16" spans="1:7" s="22" customFormat="1" ht="15.6" outlineLevel="1" x14ac:dyDescent="0.6">
      <c r="A16" s="21" t="s">
        <v>2</v>
      </c>
      <c r="B16" s="14">
        <f>B17+B18+B19+B20+B21</f>
        <v>59</v>
      </c>
      <c r="C16" s="14">
        <f t="shared" ref="C16:E16" si="14">C17+C18+C19+C20+C21</f>
        <v>47</v>
      </c>
      <c r="D16" s="14">
        <f>D17+D18+D19+D20+D21</f>
        <v>2087</v>
      </c>
      <c r="E16" s="14">
        <f t="shared" si="14"/>
        <v>120758</v>
      </c>
      <c r="F16" s="14"/>
      <c r="G16" s="23"/>
    </row>
    <row r="17" spans="1:7" ht="15.6" hidden="1" outlineLevel="2" x14ac:dyDescent="0.6">
      <c r="A17" s="25" t="s">
        <v>89</v>
      </c>
      <c r="B17" s="6">
        <v>52</v>
      </c>
      <c r="C17" s="6">
        <v>41</v>
      </c>
      <c r="D17">
        <v>2012</v>
      </c>
      <c r="E17" s="6">
        <v>117310</v>
      </c>
      <c r="F17">
        <v>58.31</v>
      </c>
      <c r="G17" s="6"/>
    </row>
    <row r="18" spans="1:7" ht="15.6" hidden="1" outlineLevel="2" x14ac:dyDescent="0.6">
      <c r="A18" s="25" t="s">
        <v>91</v>
      </c>
      <c r="B18">
        <v>1</v>
      </c>
      <c r="C18">
        <v>1</v>
      </c>
      <c r="D18">
        <v>22</v>
      </c>
      <c r="E18">
        <v>948</v>
      </c>
      <c r="F18">
        <v>43.11</v>
      </c>
    </row>
    <row r="19" spans="1:7" ht="15.6" hidden="1" outlineLevel="2" x14ac:dyDescent="0.6">
      <c r="A19" s="25" t="s">
        <v>92</v>
      </c>
      <c r="B19">
        <v>6</v>
      </c>
      <c r="C19">
        <v>5</v>
      </c>
      <c r="D19">
        <v>53</v>
      </c>
      <c r="E19">
        <v>2500</v>
      </c>
      <c r="F19">
        <v>47.17</v>
      </c>
    </row>
    <row r="20" spans="1:7" ht="15.6" hidden="1" outlineLevel="2" x14ac:dyDescent="0.6">
      <c r="A20" s="25" t="s">
        <v>94</v>
      </c>
      <c r="B20" s="26"/>
      <c r="C20" s="26"/>
      <c r="D20" s="26"/>
      <c r="E20" s="26"/>
      <c r="F20" s="26"/>
      <c r="G20" s="3"/>
    </row>
    <row r="21" spans="1:7" ht="15.6" hidden="1" outlineLevel="2" x14ac:dyDescent="0.6">
      <c r="A21" s="25" t="s">
        <v>93</v>
      </c>
      <c r="B21" s="26"/>
      <c r="C21" s="26"/>
      <c r="D21" s="26"/>
      <c r="E21" s="26"/>
      <c r="F21" s="26"/>
      <c r="G21" s="3"/>
    </row>
    <row r="22" spans="1:7" s="22" customFormat="1" ht="15.6" outlineLevel="1" collapsed="1" x14ac:dyDescent="0.6">
      <c r="A22" s="21" t="s">
        <v>95</v>
      </c>
      <c r="B22" s="14">
        <f t="shared" ref="B22:E22" si="15">B23+B24+B25+B26+B27</f>
        <v>3</v>
      </c>
      <c r="C22" s="14">
        <f t="shared" si="15"/>
        <v>2</v>
      </c>
      <c r="D22" s="14">
        <f t="shared" si="15"/>
        <v>68</v>
      </c>
      <c r="E22" s="14">
        <f t="shared" si="15"/>
        <v>5065</v>
      </c>
      <c r="F22" s="14"/>
      <c r="G22" s="10"/>
    </row>
    <row r="23" spans="1:7" ht="15.6" hidden="1" outlineLevel="2" x14ac:dyDescent="0.6">
      <c r="A23" s="25" t="s">
        <v>89</v>
      </c>
      <c r="B23" s="6">
        <v>2</v>
      </c>
      <c r="C23" s="6">
        <v>2</v>
      </c>
      <c r="D23">
        <v>40</v>
      </c>
      <c r="E23" s="6">
        <v>3885</v>
      </c>
      <c r="F23">
        <v>97.13</v>
      </c>
      <c r="G23" s="3"/>
    </row>
    <row r="24" spans="1:7" ht="15.6" hidden="1" outlineLevel="2" x14ac:dyDescent="0.6">
      <c r="A24" s="25" t="s">
        <v>91</v>
      </c>
      <c r="B24">
        <v>1</v>
      </c>
      <c r="C24">
        <v>0</v>
      </c>
      <c r="D24">
        <v>28</v>
      </c>
      <c r="E24">
        <v>1180</v>
      </c>
      <c r="F24">
        <v>42.16</v>
      </c>
      <c r="G24" s="3"/>
    </row>
    <row r="25" spans="1:7" ht="15.6" hidden="1" outlineLevel="2" x14ac:dyDescent="0.6">
      <c r="A25" s="25" t="s">
        <v>92</v>
      </c>
      <c r="B25">
        <v>0</v>
      </c>
      <c r="C25">
        <v>0</v>
      </c>
      <c r="D25">
        <v>0</v>
      </c>
      <c r="E25">
        <v>0</v>
      </c>
      <c r="F25">
        <v>0</v>
      </c>
      <c r="G25" s="3"/>
    </row>
    <row r="26" spans="1:7" ht="15.6" hidden="1" outlineLevel="2" x14ac:dyDescent="0.6">
      <c r="A26" s="25" t="s">
        <v>94</v>
      </c>
      <c r="B26" s="26"/>
      <c r="C26" s="26"/>
      <c r="D26" s="26"/>
      <c r="E26" s="26"/>
      <c r="F26" s="26"/>
      <c r="G26" s="3"/>
    </row>
    <row r="27" spans="1:7" ht="15.6" hidden="1" outlineLevel="2" x14ac:dyDescent="0.6">
      <c r="A27" s="25" t="s">
        <v>93</v>
      </c>
      <c r="B27" s="26"/>
      <c r="C27" s="26"/>
      <c r="D27" s="26"/>
      <c r="E27" s="26"/>
      <c r="F27" s="26"/>
      <c r="G27" s="3"/>
    </row>
    <row r="28" spans="1:7" s="22" customFormat="1" ht="15.6" outlineLevel="1" collapsed="1" x14ac:dyDescent="0.6">
      <c r="A28" s="21" t="s">
        <v>3</v>
      </c>
      <c r="B28" s="14">
        <f t="shared" ref="B28:E28" si="16">B29+B30+B31+B32+B33</f>
        <v>161</v>
      </c>
      <c r="C28" s="14">
        <f t="shared" si="16"/>
        <v>130</v>
      </c>
      <c r="D28" s="14">
        <f t="shared" si="16"/>
        <v>4222</v>
      </c>
      <c r="E28" s="14">
        <f t="shared" si="16"/>
        <v>256642</v>
      </c>
      <c r="F28" s="14"/>
      <c r="G28" s="10"/>
    </row>
    <row r="29" spans="1:7" ht="15.6" hidden="1" outlineLevel="2" x14ac:dyDescent="0.6">
      <c r="A29" s="25" t="s">
        <v>89</v>
      </c>
      <c r="B29" s="6">
        <v>142</v>
      </c>
      <c r="C29" s="6">
        <v>110</v>
      </c>
      <c r="D29">
        <v>3770</v>
      </c>
      <c r="E29" s="6">
        <v>237691</v>
      </c>
      <c r="F29">
        <v>63.05</v>
      </c>
      <c r="G29" s="3"/>
    </row>
    <row r="30" spans="1:7" ht="15.6" hidden="1" outlineLevel="2" x14ac:dyDescent="0.6">
      <c r="A30" s="25" t="s">
        <v>91</v>
      </c>
      <c r="B30">
        <v>11</v>
      </c>
      <c r="C30">
        <v>9</v>
      </c>
      <c r="D30">
        <v>356</v>
      </c>
      <c r="E30">
        <v>13749</v>
      </c>
      <c r="F30">
        <v>38.619999999999997</v>
      </c>
      <c r="G30" s="3"/>
    </row>
    <row r="31" spans="1:7" ht="15.6" hidden="1" outlineLevel="2" x14ac:dyDescent="0.6">
      <c r="A31" s="25" t="s">
        <v>92</v>
      </c>
      <c r="B31">
        <v>8</v>
      </c>
      <c r="C31">
        <v>11</v>
      </c>
      <c r="D31">
        <v>96</v>
      </c>
      <c r="E31">
        <v>5202</v>
      </c>
      <c r="F31">
        <v>54.19</v>
      </c>
      <c r="G31" s="3"/>
    </row>
    <row r="32" spans="1:7" ht="15.6" hidden="1" outlineLevel="2" x14ac:dyDescent="0.6">
      <c r="A32" s="25" t="s">
        <v>94</v>
      </c>
      <c r="B32" s="26"/>
      <c r="C32" s="26"/>
      <c r="D32" s="26"/>
      <c r="E32" s="26"/>
      <c r="F32" s="26"/>
      <c r="G32" s="3"/>
    </row>
    <row r="33" spans="1:8" ht="15.6" hidden="1" outlineLevel="2" x14ac:dyDescent="0.6">
      <c r="A33" s="25" t="s">
        <v>93</v>
      </c>
      <c r="B33" s="26"/>
      <c r="C33" s="26"/>
      <c r="D33" s="26"/>
      <c r="E33" s="26"/>
      <c r="F33" s="26"/>
      <c r="G33" s="3"/>
    </row>
    <row r="34" spans="1:8" s="22" customFormat="1" ht="15.6" outlineLevel="1" collapsed="1" x14ac:dyDescent="0.6">
      <c r="A34" s="21" t="s">
        <v>4</v>
      </c>
      <c r="B34" s="14">
        <f t="shared" ref="B34:E34" si="17">B35+B36+B37+B38+B39</f>
        <v>5</v>
      </c>
      <c r="C34" s="14">
        <f t="shared" si="17"/>
        <v>4</v>
      </c>
      <c r="D34" s="14">
        <f t="shared" si="17"/>
        <v>250</v>
      </c>
      <c r="E34" s="14">
        <f t="shared" si="17"/>
        <v>16084</v>
      </c>
      <c r="F34" s="14"/>
      <c r="G34" s="23"/>
      <c r="H34" s="24"/>
    </row>
    <row r="35" spans="1:8" ht="15.6" hidden="1" outlineLevel="2" x14ac:dyDescent="0.6">
      <c r="A35" s="25" t="s">
        <v>89</v>
      </c>
      <c r="B35" s="6">
        <v>4</v>
      </c>
      <c r="C35" s="6">
        <v>3</v>
      </c>
      <c r="D35">
        <v>212</v>
      </c>
      <c r="E35" s="6">
        <v>14798</v>
      </c>
      <c r="F35">
        <v>69.8</v>
      </c>
      <c r="G35" s="3"/>
    </row>
    <row r="36" spans="1:8" ht="15.6" hidden="1" outlineLevel="2" x14ac:dyDescent="0.6">
      <c r="A36" s="25" t="s">
        <v>91</v>
      </c>
      <c r="B36">
        <v>1</v>
      </c>
      <c r="C36">
        <v>1</v>
      </c>
      <c r="D36">
        <v>38</v>
      </c>
      <c r="E36">
        <v>1286</v>
      </c>
      <c r="F36">
        <v>0</v>
      </c>
      <c r="G36" s="3"/>
    </row>
    <row r="37" spans="1:8" ht="15.6" hidden="1" outlineLevel="2" x14ac:dyDescent="0.6">
      <c r="A37" s="25" t="s">
        <v>92</v>
      </c>
      <c r="B37">
        <v>0</v>
      </c>
      <c r="C37">
        <v>0</v>
      </c>
      <c r="D37">
        <v>0</v>
      </c>
      <c r="E37">
        <v>0</v>
      </c>
      <c r="F37">
        <v>0</v>
      </c>
      <c r="G37" s="3"/>
    </row>
    <row r="38" spans="1:8" ht="15.6" hidden="1" outlineLevel="2" x14ac:dyDescent="0.6">
      <c r="A38" s="25" t="s">
        <v>94</v>
      </c>
      <c r="B38" s="26"/>
      <c r="C38" s="26"/>
      <c r="D38" s="26"/>
      <c r="E38" s="26"/>
      <c r="F38" s="26"/>
      <c r="G38" s="3"/>
    </row>
    <row r="39" spans="1:8" ht="15.6" hidden="1" outlineLevel="2" x14ac:dyDescent="0.6">
      <c r="A39" s="25" t="s">
        <v>93</v>
      </c>
      <c r="B39" s="26"/>
      <c r="C39" s="26"/>
      <c r="D39" s="26"/>
      <c r="E39" s="26"/>
      <c r="F39" s="26"/>
      <c r="G39" s="3"/>
    </row>
    <row r="40" spans="1:8" s="22" customFormat="1" ht="15.6" outlineLevel="1" collapsed="1" x14ac:dyDescent="0.6">
      <c r="A40" s="21" t="s">
        <v>5</v>
      </c>
      <c r="B40" s="14">
        <f t="shared" ref="B40:E40" si="18">B41+B42+B43+B44+B45</f>
        <v>285</v>
      </c>
      <c r="C40" s="14">
        <f t="shared" si="18"/>
        <v>193</v>
      </c>
      <c r="D40" s="14">
        <f t="shared" si="18"/>
        <v>16891</v>
      </c>
      <c r="E40" s="14">
        <f t="shared" si="18"/>
        <v>876258</v>
      </c>
      <c r="F40" s="14"/>
      <c r="G40" s="10"/>
    </row>
    <row r="41" spans="1:8" ht="15.6" hidden="1" outlineLevel="2" x14ac:dyDescent="0.6">
      <c r="A41" s="25" t="s">
        <v>89</v>
      </c>
      <c r="B41" s="6">
        <v>242</v>
      </c>
      <c r="C41" s="6">
        <v>154</v>
      </c>
      <c r="D41">
        <v>15104</v>
      </c>
      <c r="E41" s="6">
        <v>812411</v>
      </c>
      <c r="F41">
        <v>53.79</v>
      </c>
      <c r="G41" s="3"/>
    </row>
    <row r="42" spans="1:8" ht="15.6" hidden="1" outlineLevel="2" x14ac:dyDescent="0.6">
      <c r="A42" s="25" t="s">
        <v>91</v>
      </c>
      <c r="B42">
        <v>28</v>
      </c>
      <c r="C42">
        <v>26</v>
      </c>
      <c r="D42">
        <v>1657</v>
      </c>
      <c r="E42">
        <v>56969</v>
      </c>
      <c r="F42">
        <v>34.380000000000003</v>
      </c>
      <c r="G42" s="3"/>
    </row>
    <row r="43" spans="1:8" ht="15.6" hidden="1" outlineLevel="2" x14ac:dyDescent="0.6">
      <c r="A43" s="25" t="s">
        <v>92</v>
      </c>
      <c r="B43">
        <v>15</v>
      </c>
      <c r="C43">
        <v>13</v>
      </c>
      <c r="D43">
        <v>130</v>
      </c>
      <c r="E43">
        <v>6878</v>
      </c>
      <c r="F43">
        <v>52.91</v>
      </c>
      <c r="G43" s="3"/>
    </row>
    <row r="44" spans="1:8" ht="15.6" hidden="1" outlineLevel="2" x14ac:dyDescent="0.6">
      <c r="A44" s="25" t="s">
        <v>94</v>
      </c>
      <c r="B44" s="26"/>
      <c r="C44" s="26"/>
      <c r="D44" s="26"/>
      <c r="E44" s="26"/>
      <c r="F44" s="26"/>
      <c r="G44" s="3"/>
    </row>
    <row r="45" spans="1:8" ht="15.6" hidden="1" outlineLevel="2" x14ac:dyDescent="0.6">
      <c r="A45" s="25" t="s">
        <v>93</v>
      </c>
      <c r="B45" s="26"/>
      <c r="C45" s="26"/>
      <c r="D45" s="26"/>
      <c r="E45" s="26"/>
      <c r="F45" s="26"/>
      <c r="G45" s="3"/>
    </row>
    <row r="46" spans="1:8" s="22" customFormat="1" ht="15.6" outlineLevel="1" collapsed="1" x14ac:dyDescent="0.6">
      <c r="A46" s="21" t="s">
        <v>6</v>
      </c>
      <c r="B46" s="14">
        <f t="shared" ref="B46:E46" si="19">B47+B48+B49+B50+B51</f>
        <v>5</v>
      </c>
      <c r="C46" s="14">
        <f t="shared" si="19"/>
        <v>4</v>
      </c>
      <c r="D46" s="14">
        <f t="shared" si="19"/>
        <v>603</v>
      </c>
      <c r="E46" s="14">
        <f t="shared" si="19"/>
        <v>18519</v>
      </c>
      <c r="F46" s="14"/>
      <c r="G46" s="10"/>
    </row>
    <row r="47" spans="1:8" ht="15.6" hidden="1" outlineLevel="2" x14ac:dyDescent="0.6">
      <c r="A47" s="25" t="s">
        <v>89</v>
      </c>
      <c r="B47" s="6">
        <v>4</v>
      </c>
      <c r="C47" s="6">
        <v>3</v>
      </c>
      <c r="D47">
        <v>483</v>
      </c>
      <c r="E47" s="6">
        <v>15185</v>
      </c>
      <c r="F47">
        <v>31.44</v>
      </c>
      <c r="G47" s="3"/>
    </row>
    <row r="48" spans="1:8" ht="15.6" hidden="1" outlineLevel="2" x14ac:dyDescent="0.6">
      <c r="A48" s="25" t="s">
        <v>91</v>
      </c>
      <c r="B48">
        <v>1</v>
      </c>
      <c r="C48">
        <v>1</v>
      </c>
      <c r="D48">
        <v>120</v>
      </c>
      <c r="E48">
        <v>3334</v>
      </c>
      <c r="F48">
        <v>27.78</v>
      </c>
      <c r="G48" s="3"/>
    </row>
    <row r="49" spans="1:7" ht="15.6" hidden="1" outlineLevel="2" x14ac:dyDescent="0.6">
      <c r="A49" s="25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 s="3"/>
    </row>
    <row r="50" spans="1:7" ht="15.6" hidden="1" outlineLevel="2" x14ac:dyDescent="0.6">
      <c r="A50" s="25" t="s">
        <v>94</v>
      </c>
      <c r="B50" s="26"/>
      <c r="C50" s="26"/>
      <c r="D50" s="26"/>
      <c r="E50" s="26"/>
      <c r="F50" s="26"/>
      <c r="G50" s="3"/>
    </row>
    <row r="51" spans="1:7" ht="15.6" hidden="1" outlineLevel="2" x14ac:dyDescent="0.6">
      <c r="A51" s="25" t="s">
        <v>93</v>
      </c>
      <c r="B51" s="26"/>
      <c r="C51" s="26"/>
      <c r="D51" s="26"/>
      <c r="E51" s="26"/>
      <c r="F51" s="26"/>
      <c r="G51" s="3"/>
    </row>
    <row r="52" spans="1:7" s="22" customFormat="1" ht="15.6" outlineLevel="1" collapsed="1" x14ac:dyDescent="0.6">
      <c r="A52" s="21" t="s">
        <v>7</v>
      </c>
      <c r="B52" s="14">
        <f t="shared" ref="B52:E52" si="20">B53+B54+B55+B56+B57</f>
        <v>213</v>
      </c>
      <c r="C52" s="14">
        <f t="shared" si="20"/>
        <v>181</v>
      </c>
      <c r="D52" s="14">
        <f t="shared" si="20"/>
        <v>4316</v>
      </c>
      <c r="E52" s="14">
        <f t="shared" si="20"/>
        <v>252757</v>
      </c>
      <c r="F52" s="14"/>
      <c r="G52" s="10"/>
    </row>
    <row r="53" spans="1:7" ht="15.6" hidden="1" outlineLevel="2" x14ac:dyDescent="0.6">
      <c r="A53" s="25" t="s">
        <v>89</v>
      </c>
      <c r="B53" s="6">
        <v>178</v>
      </c>
      <c r="C53" s="6">
        <v>146</v>
      </c>
      <c r="D53">
        <v>3999</v>
      </c>
      <c r="E53" s="6">
        <v>234669</v>
      </c>
      <c r="F53">
        <v>58.68</v>
      </c>
      <c r="G53" s="3"/>
    </row>
    <row r="54" spans="1:7" ht="15.6" hidden="1" outlineLevel="2" x14ac:dyDescent="0.6">
      <c r="A54" s="25" t="s">
        <v>91</v>
      </c>
      <c r="B54">
        <v>2</v>
      </c>
      <c r="C54">
        <v>2</v>
      </c>
      <c r="D54">
        <v>113</v>
      </c>
      <c r="E54">
        <v>4608</v>
      </c>
      <c r="F54">
        <v>40.78</v>
      </c>
      <c r="G54" s="3"/>
    </row>
    <row r="55" spans="1:7" ht="15.6" hidden="1" outlineLevel="2" x14ac:dyDescent="0.6">
      <c r="A55" s="25" t="s">
        <v>92</v>
      </c>
      <c r="B55">
        <v>33</v>
      </c>
      <c r="C55">
        <v>33</v>
      </c>
      <c r="D55">
        <v>204</v>
      </c>
      <c r="E55">
        <v>13480</v>
      </c>
      <c r="F55">
        <v>66.08</v>
      </c>
      <c r="G55" s="3"/>
    </row>
    <row r="56" spans="1:7" ht="15.6" hidden="1" outlineLevel="2" x14ac:dyDescent="0.6">
      <c r="A56" s="25" t="s">
        <v>94</v>
      </c>
      <c r="B56" s="26"/>
      <c r="C56" s="26"/>
      <c r="D56" s="26"/>
      <c r="E56" s="26"/>
      <c r="F56" s="26"/>
      <c r="G56" s="3"/>
    </row>
    <row r="57" spans="1:7" ht="15.6" hidden="1" outlineLevel="2" x14ac:dyDescent="0.6">
      <c r="A57" s="25" t="s">
        <v>93</v>
      </c>
      <c r="B57" s="26"/>
      <c r="C57" s="26"/>
      <c r="D57" s="26"/>
      <c r="E57" s="26"/>
      <c r="F57" s="26"/>
      <c r="G57" s="3"/>
    </row>
    <row r="58" spans="1:7" s="22" customFormat="1" ht="15.6" outlineLevel="1" collapsed="1" x14ac:dyDescent="0.6">
      <c r="A58" s="21" t="s">
        <v>8</v>
      </c>
      <c r="B58" s="14">
        <f t="shared" ref="B58:E58" si="21">B59+B60+B61+B62+B63</f>
        <v>7</v>
      </c>
      <c r="C58" s="14">
        <f t="shared" si="21"/>
        <v>4</v>
      </c>
      <c r="D58" s="14">
        <f t="shared" si="21"/>
        <v>179</v>
      </c>
      <c r="E58" s="14">
        <f t="shared" si="21"/>
        <v>11049</v>
      </c>
      <c r="F58" s="14"/>
      <c r="G58" s="10"/>
    </row>
    <row r="59" spans="1:7" ht="15.6" hidden="1" outlineLevel="2" x14ac:dyDescent="0.6">
      <c r="A59" s="25" t="s">
        <v>89</v>
      </c>
      <c r="B59" s="6">
        <v>6</v>
      </c>
      <c r="C59" s="6">
        <v>3</v>
      </c>
      <c r="D59">
        <v>166</v>
      </c>
      <c r="E59" s="6">
        <v>10769</v>
      </c>
      <c r="F59">
        <v>64.87</v>
      </c>
      <c r="G59" s="3"/>
    </row>
    <row r="60" spans="1:7" ht="15.6" hidden="1" outlineLevel="2" x14ac:dyDescent="0.6">
      <c r="A60" s="25" t="s">
        <v>91</v>
      </c>
      <c r="B60">
        <v>0</v>
      </c>
      <c r="C60">
        <v>0</v>
      </c>
      <c r="D60">
        <v>0</v>
      </c>
      <c r="E60">
        <v>0</v>
      </c>
      <c r="F60">
        <v>0</v>
      </c>
      <c r="G60" s="3"/>
    </row>
    <row r="61" spans="1:7" ht="15.6" hidden="1" outlineLevel="2" x14ac:dyDescent="0.6">
      <c r="A61" s="25" t="s">
        <v>92</v>
      </c>
      <c r="B61">
        <v>1</v>
      </c>
      <c r="C61">
        <v>1</v>
      </c>
      <c r="D61">
        <v>13</v>
      </c>
      <c r="E61">
        <v>280</v>
      </c>
      <c r="F61">
        <v>21.51</v>
      </c>
      <c r="G61" s="3"/>
    </row>
    <row r="62" spans="1:7" ht="15.6" hidden="1" outlineLevel="2" x14ac:dyDescent="0.6">
      <c r="A62" s="25" t="s">
        <v>94</v>
      </c>
      <c r="B62" s="26"/>
      <c r="C62" s="26"/>
      <c r="D62" s="26"/>
      <c r="E62" s="26"/>
      <c r="F62" s="26"/>
      <c r="G62" s="3"/>
    </row>
    <row r="63" spans="1:7" ht="15.9" hidden="1" customHeight="1" outlineLevel="2" x14ac:dyDescent="0.6">
      <c r="A63" s="25" t="s">
        <v>93</v>
      </c>
      <c r="B63" s="26"/>
      <c r="C63" s="26"/>
      <c r="D63" s="26"/>
      <c r="E63" s="26"/>
      <c r="F63" s="26"/>
      <c r="G63" s="3"/>
    </row>
    <row r="64" spans="1:7" s="22" customFormat="1" ht="15.6" outlineLevel="1" collapsed="1" x14ac:dyDescent="0.6">
      <c r="A64" s="21" t="s">
        <v>9</v>
      </c>
      <c r="B64" s="14">
        <f t="shared" ref="B64:E64" si="22">B65+B66+B67+B68+B69</f>
        <v>30</v>
      </c>
      <c r="C64" s="14">
        <f t="shared" si="22"/>
        <v>26</v>
      </c>
      <c r="D64" s="14">
        <f t="shared" si="22"/>
        <v>771</v>
      </c>
      <c r="E64" s="14">
        <f t="shared" si="22"/>
        <v>42575</v>
      </c>
      <c r="F64" s="14"/>
      <c r="G64" s="10"/>
    </row>
    <row r="65" spans="1:7" ht="15.6" hidden="1" outlineLevel="2" x14ac:dyDescent="0.6">
      <c r="A65" s="25" t="s">
        <v>89</v>
      </c>
      <c r="B65" s="6">
        <v>27</v>
      </c>
      <c r="C65" s="6">
        <v>23</v>
      </c>
      <c r="D65">
        <v>673</v>
      </c>
      <c r="E65" s="6">
        <v>38337</v>
      </c>
      <c r="F65">
        <v>56.96</v>
      </c>
      <c r="G65" s="3"/>
    </row>
    <row r="66" spans="1:7" ht="15.6" hidden="1" outlineLevel="2" x14ac:dyDescent="0.6">
      <c r="A66" s="25" t="s">
        <v>91</v>
      </c>
      <c r="B66">
        <v>1</v>
      </c>
      <c r="C66">
        <v>1</v>
      </c>
      <c r="D66">
        <v>77</v>
      </c>
      <c r="E66">
        <v>2822</v>
      </c>
      <c r="F66">
        <v>36.65</v>
      </c>
      <c r="G66" s="3"/>
    </row>
    <row r="67" spans="1:7" ht="15.6" hidden="1" outlineLevel="2" x14ac:dyDescent="0.6">
      <c r="A67" s="25" t="s">
        <v>92</v>
      </c>
      <c r="B67">
        <v>2</v>
      </c>
      <c r="C67">
        <v>2</v>
      </c>
      <c r="D67">
        <v>21</v>
      </c>
      <c r="E67">
        <v>1416</v>
      </c>
      <c r="F67">
        <v>67.42</v>
      </c>
      <c r="G67" s="3"/>
    </row>
    <row r="68" spans="1:7" ht="15.6" hidden="1" outlineLevel="2" x14ac:dyDescent="0.6">
      <c r="A68" s="25" t="s">
        <v>94</v>
      </c>
      <c r="B68" s="26"/>
      <c r="C68" s="26"/>
      <c r="D68" s="26"/>
      <c r="E68" s="26"/>
      <c r="F68" s="26"/>
      <c r="G68" s="3"/>
    </row>
    <row r="69" spans="1:7" ht="15.6" hidden="1" outlineLevel="2" x14ac:dyDescent="0.6">
      <c r="A69" s="25" t="s">
        <v>93</v>
      </c>
      <c r="B69" s="26"/>
      <c r="C69" s="26"/>
      <c r="D69" s="26"/>
      <c r="E69" s="26"/>
      <c r="F69" s="26"/>
      <c r="G69" s="3"/>
    </row>
    <row r="70" spans="1:7" s="22" customFormat="1" ht="15.9" customHeight="1" outlineLevel="1" collapsed="1" x14ac:dyDescent="0.6">
      <c r="A70" s="21" t="s">
        <v>10</v>
      </c>
      <c r="B70" s="14">
        <f t="shared" ref="B70:E70" si="23">B71+B72+B73+B74+B75</f>
        <v>797</v>
      </c>
      <c r="C70" s="14">
        <f t="shared" si="23"/>
        <v>610</v>
      </c>
      <c r="D70" s="14">
        <f t="shared" si="23"/>
        <v>29310</v>
      </c>
      <c r="E70" s="14">
        <f t="shared" si="23"/>
        <v>1685927</v>
      </c>
      <c r="F70" s="14"/>
      <c r="G70" s="10"/>
    </row>
    <row r="71" spans="1:7" ht="15.6" hidden="1" outlineLevel="2" x14ac:dyDescent="0.6">
      <c r="A71" s="25" t="s">
        <v>89</v>
      </c>
      <c r="B71" s="6">
        <v>689</v>
      </c>
      <c r="C71" s="6">
        <v>519</v>
      </c>
      <c r="D71">
        <v>26057</v>
      </c>
      <c r="E71" s="6">
        <v>1568333</v>
      </c>
      <c r="F71">
        <v>60.19</v>
      </c>
      <c r="G71" s="3"/>
    </row>
    <row r="72" spans="1:7" ht="15.6" hidden="1" outlineLevel="2" x14ac:dyDescent="0.6">
      <c r="A72" s="25" t="s">
        <v>91</v>
      </c>
      <c r="B72">
        <v>51</v>
      </c>
      <c r="C72">
        <v>37</v>
      </c>
      <c r="D72">
        <v>2834</v>
      </c>
      <c r="E72">
        <v>96481</v>
      </c>
      <c r="F72">
        <v>34.04</v>
      </c>
      <c r="G72" s="3"/>
    </row>
    <row r="73" spans="1:7" ht="15.6" hidden="1" outlineLevel="2" x14ac:dyDescent="0.6">
      <c r="A73" s="25" t="s">
        <v>92</v>
      </c>
      <c r="B73">
        <v>56</v>
      </c>
      <c r="C73">
        <v>54</v>
      </c>
      <c r="D73">
        <v>419</v>
      </c>
      <c r="E73">
        <v>20948</v>
      </c>
      <c r="F73">
        <v>49.99</v>
      </c>
      <c r="G73" s="3"/>
    </row>
    <row r="74" spans="1:7" ht="15.6" hidden="1" outlineLevel="2" x14ac:dyDescent="0.6">
      <c r="A74" s="25" t="s">
        <v>94</v>
      </c>
      <c r="B74">
        <v>1</v>
      </c>
      <c r="C74">
        <v>0</v>
      </c>
      <c r="D74">
        <v>0</v>
      </c>
      <c r="E74">
        <v>165</v>
      </c>
      <c r="F74">
        <v>0</v>
      </c>
      <c r="G74" s="3"/>
    </row>
    <row r="75" spans="1:7" ht="17.100000000000001" hidden="1" customHeight="1" outlineLevel="2" x14ac:dyDescent="0.6">
      <c r="A75" s="25" t="s">
        <v>93</v>
      </c>
      <c r="B75" s="26"/>
      <c r="C75" s="26"/>
      <c r="D75" s="26"/>
      <c r="E75" s="26"/>
      <c r="F75" s="26"/>
      <c r="G75" s="3"/>
    </row>
    <row r="76" spans="1:7" s="22" customFormat="1" ht="15.6" outlineLevel="1" collapsed="1" x14ac:dyDescent="0.6">
      <c r="A76" s="21" t="s">
        <v>11</v>
      </c>
      <c r="B76" s="14">
        <f t="shared" ref="B76:E76" si="24">B77+B78+B79+B80+B81</f>
        <v>2041</v>
      </c>
      <c r="C76" s="14">
        <f t="shared" si="24"/>
        <v>1863</v>
      </c>
      <c r="D76" s="14">
        <f t="shared" si="24"/>
        <v>83820</v>
      </c>
      <c r="E76" s="14">
        <f t="shared" si="24"/>
        <v>5490025</v>
      </c>
      <c r="F76" s="14"/>
      <c r="G76" s="10"/>
    </row>
    <row r="77" spans="1:7" ht="15.6" hidden="1" outlineLevel="3" x14ac:dyDescent="0.6">
      <c r="A77" s="25" t="s">
        <v>89</v>
      </c>
      <c r="B77" s="6">
        <v>1833</v>
      </c>
      <c r="C77" s="6">
        <v>1664</v>
      </c>
      <c r="D77">
        <v>77562</v>
      </c>
      <c r="E77" s="6">
        <v>5266101</v>
      </c>
      <c r="F77">
        <v>67.900000000000006</v>
      </c>
      <c r="G77" s="3"/>
    </row>
    <row r="78" spans="1:7" ht="15.6" hidden="1" outlineLevel="3" x14ac:dyDescent="0.6">
      <c r="A78" s="25" t="s">
        <v>91</v>
      </c>
      <c r="B78">
        <v>128</v>
      </c>
      <c r="C78">
        <v>118</v>
      </c>
      <c r="D78">
        <v>5523</v>
      </c>
      <c r="E78">
        <v>189538</v>
      </c>
      <c r="F78">
        <v>34.32</v>
      </c>
      <c r="G78" s="3"/>
    </row>
    <row r="79" spans="1:7" ht="15.6" hidden="1" outlineLevel="3" x14ac:dyDescent="0.6">
      <c r="A79" s="25" t="s">
        <v>92</v>
      </c>
      <c r="B79">
        <v>80</v>
      </c>
      <c r="C79">
        <v>81</v>
      </c>
      <c r="D79">
        <v>735</v>
      </c>
      <c r="E79">
        <v>34386</v>
      </c>
      <c r="F79">
        <v>46.78</v>
      </c>
      <c r="G79" s="3"/>
    </row>
    <row r="80" spans="1:7" ht="15.6" hidden="1" outlineLevel="3" x14ac:dyDescent="0.6">
      <c r="A80" s="25" t="s">
        <v>94</v>
      </c>
      <c r="B80" s="26"/>
      <c r="C80" s="26"/>
      <c r="D80" s="26"/>
      <c r="E80" s="26"/>
      <c r="F80" s="26"/>
      <c r="G80" s="3"/>
    </row>
    <row r="81" spans="1:7" ht="15.6" hidden="1" outlineLevel="3" x14ac:dyDescent="0.6">
      <c r="A81" s="25" t="s">
        <v>93</v>
      </c>
      <c r="B81" s="26"/>
      <c r="C81" s="26"/>
      <c r="D81" s="26"/>
      <c r="E81" s="26"/>
      <c r="F81" s="26"/>
      <c r="G81" s="3"/>
    </row>
    <row r="82" spans="1:7" s="22" customFormat="1" ht="15.6" outlineLevel="1" collapsed="1" x14ac:dyDescent="0.6">
      <c r="A82" s="21" t="s">
        <v>12</v>
      </c>
      <c r="B82" s="14">
        <f t="shared" ref="B82:E82" si="25">B83+B84+B85+B86+B87</f>
        <v>388</v>
      </c>
      <c r="C82" s="14">
        <f t="shared" si="25"/>
        <v>295</v>
      </c>
      <c r="D82" s="14">
        <f t="shared" si="25"/>
        <v>24903</v>
      </c>
      <c r="E82" s="14">
        <f t="shared" si="25"/>
        <v>1514730</v>
      </c>
      <c r="F82" s="14"/>
      <c r="G82" s="10"/>
    </row>
    <row r="83" spans="1:7" ht="15.6" hidden="1" outlineLevel="2" x14ac:dyDescent="0.6">
      <c r="A83" s="25" t="s">
        <v>89</v>
      </c>
      <c r="B83" s="6">
        <v>333</v>
      </c>
      <c r="C83" s="6">
        <v>240</v>
      </c>
      <c r="D83">
        <v>22067</v>
      </c>
      <c r="E83" s="6">
        <v>1412779</v>
      </c>
      <c r="F83">
        <v>64.02</v>
      </c>
      <c r="G83" s="3"/>
    </row>
    <row r="84" spans="1:7" ht="15.6" hidden="1" outlineLevel="2" x14ac:dyDescent="0.6">
      <c r="A84" s="25" t="s">
        <v>91</v>
      </c>
      <c r="B84">
        <v>45</v>
      </c>
      <c r="C84">
        <v>46</v>
      </c>
      <c r="D84">
        <v>2752</v>
      </c>
      <c r="E84">
        <v>97962</v>
      </c>
      <c r="F84">
        <v>35.6</v>
      </c>
      <c r="G84" s="3"/>
    </row>
    <row r="85" spans="1:7" ht="15.6" hidden="1" outlineLevel="2" x14ac:dyDescent="0.6">
      <c r="A85" s="25" t="s">
        <v>92</v>
      </c>
      <c r="B85">
        <v>10</v>
      </c>
      <c r="C85">
        <v>9</v>
      </c>
      <c r="D85">
        <v>84</v>
      </c>
      <c r="E85">
        <v>3989</v>
      </c>
      <c r="F85">
        <v>47.49</v>
      </c>
      <c r="G85" s="3"/>
    </row>
    <row r="86" spans="1:7" ht="15.6" hidden="1" outlineLevel="2" x14ac:dyDescent="0.6">
      <c r="A86" s="25" t="s">
        <v>94</v>
      </c>
      <c r="B86" s="26"/>
      <c r="C86" s="26"/>
      <c r="D86" s="26"/>
      <c r="E86" s="26"/>
      <c r="F86" s="26"/>
      <c r="G86" s="3"/>
    </row>
    <row r="87" spans="1:7" ht="15.6" hidden="1" outlineLevel="2" x14ac:dyDescent="0.6">
      <c r="A87" s="25" t="s">
        <v>93</v>
      </c>
      <c r="B87" s="26"/>
      <c r="C87" s="26"/>
      <c r="D87" s="26"/>
      <c r="E87" s="26"/>
      <c r="F87" s="26"/>
      <c r="G87" s="3"/>
    </row>
    <row r="88" spans="1:7" s="22" customFormat="1" ht="15.6" outlineLevel="1" collapsed="1" x14ac:dyDescent="0.6">
      <c r="A88" s="21" t="s">
        <v>13</v>
      </c>
      <c r="B88" s="14">
        <f t="shared" ref="B88:E88" si="26">B89+B90+B91+B92+B93</f>
        <v>440</v>
      </c>
      <c r="C88" s="14">
        <f t="shared" si="26"/>
        <v>377</v>
      </c>
      <c r="D88" s="14">
        <f t="shared" si="26"/>
        <v>17572</v>
      </c>
      <c r="E88" s="14">
        <f t="shared" si="26"/>
        <v>961038</v>
      </c>
      <c r="F88" s="14"/>
      <c r="G88" s="10"/>
    </row>
    <row r="89" spans="1:7" ht="15.6" hidden="1" outlineLevel="2" x14ac:dyDescent="0.6">
      <c r="A89" s="25" t="s">
        <v>89</v>
      </c>
      <c r="B89" s="6">
        <v>409</v>
      </c>
      <c r="C89" s="6">
        <v>344</v>
      </c>
      <c r="D89">
        <v>16429</v>
      </c>
      <c r="E89" s="6">
        <v>921314</v>
      </c>
      <c r="F89">
        <v>56.08</v>
      </c>
      <c r="G89" s="3"/>
    </row>
    <row r="90" spans="1:7" ht="15.6" hidden="1" outlineLevel="2" x14ac:dyDescent="0.6">
      <c r="A90" s="25" t="s">
        <v>91</v>
      </c>
      <c r="B90">
        <v>22</v>
      </c>
      <c r="C90">
        <v>24</v>
      </c>
      <c r="D90">
        <v>1062</v>
      </c>
      <c r="E90">
        <v>36066</v>
      </c>
      <c r="F90">
        <v>33.96</v>
      </c>
      <c r="G90" s="3"/>
    </row>
    <row r="91" spans="1:7" ht="15.6" hidden="1" outlineLevel="2" x14ac:dyDescent="0.6">
      <c r="A91" s="25" t="s">
        <v>92</v>
      </c>
      <c r="B91">
        <v>9</v>
      </c>
      <c r="C91">
        <v>9</v>
      </c>
      <c r="D91">
        <v>81</v>
      </c>
      <c r="E91">
        <v>3658</v>
      </c>
      <c r="F91">
        <v>45.16</v>
      </c>
      <c r="G91" s="3"/>
    </row>
    <row r="92" spans="1:7" ht="15.6" hidden="1" outlineLevel="2" x14ac:dyDescent="0.6">
      <c r="A92" s="25" t="s">
        <v>94</v>
      </c>
      <c r="B92" s="26"/>
      <c r="C92" s="26"/>
      <c r="D92" s="26"/>
      <c r="E92" s="26"/>
      <c r="F92" s="26"/>
      <c r="G92" s="3"/>
    </row>
    <row r="93" spans="1:7" ht="15.6" hidden="1" outlineLevel="2" x14ac:dyDescent="0.6">
      <c r="A93" s="25" t="s">
        <v>93</v>
      </c>
      <c r="B93" s="26"/>
      <c r="C93" s="26"/>
      <c r="D93" s="26"/>
      <c r="E93" s="26"/>
      <c r="F93" s="26"/>
      <c r="G93" s="3"/>
    </row>
    <row r="94" spans="1:7" s="22" customFormat="1" ht="15.6" outlineLevel="1" collapsed="1" x14ac:dyDescent="0.6">
      <c r="A94" s="21" t="s">
        <v>14</v>
      </c>
      <c r="B94" s="14">
        <f t="shared" ref="B94:E94" si="27">B95+B96+B97+B98+B99</f>
        <v>2899</v>
      </c>
      <c r="C94" s="14">
        <f t="shared" si="27"/>
        <v>2515</v>
      </c>
      <c r="D94" s="14">
        <f t="shared" si="27"/>
        <v>76478</v>
      </c>
      <c r="E94" s="14">
        <f t="shared" si="27"/>
        <v>4679125</v>
      </c>
      <c r="F94" s="14"/>
      <c r="G94" s="10"/>
    </row>
    <row r="95" spans="1:7" ht="15.6" hidden="1" outlineLevel="2" x14ac:dyDescent="0.6">
      <c r="A95" s="25" t="s">
        <v>89</v>
      </c>
      <c r="B95" s="6">
        <v>2622</v>
      </c>
      <c r="C95" s="6">
        <v>2258</v>
      </c>
      <c r="D95">
        <v>69819</v>
      </c>
      <c r="E95" s="6">
        <v>4425459</v>
      </c>
      <c r="F95">
        <v>63.38</v>
      </c>
      <c r="G95" s="3"/>
    </row>
    <row r="96" spans="1:7" ht="15.6" hidden="1" outlineLevel="2" x14ac:dyDescent="0.6">
      <c r="A96" s="25" t="s">
        <v>91</v>
      </c>
      <c r="B96">
        <v>113</v>
      </c>
      <c r="C96">
        <v>95</v>
      </c>
      <c r="D96">
        <v>5225</v>
      </c>
      <c r="E96">
        <v>179637</v>
      </c>
      <c r="F96">
        <v>34.380000000000003</v>
      </c>
      <c r="G96" s="3"/>
    </row>
    <row r="97" spans="1:7" ht="15.6" hidden="1" outlineLevel="2" x14ac:dyDescent="0.6">
      <c r="A97" s="25" t="s">
        <v>92</v>
      </c>
      <c r="B97">
        <v>164</v>
      </c>
      <c r="C97">
        <v>162</v>
      </c>
      <c r="D97">
        <v>1434</v>
      </c>
      <c r="E97">
        <v>74029</v>
      </c>
      <c r="F97">
        <v>51.62</v>
      </c>
      <c r="G97" s="3"/>
    </row>
    <row r="98" spans="1:7" ht="15.6" hidden="1" outlineLevel="2" x14ac:dyDescent="0.6">
      <c r="A98" s="25" t="s">
        <v>94</v>
      </c>
      <c r="B98" s="26"/>
      <c r="C98" s="26"/>
      <c r="D98" s="26"/>
      <c r="E98" s="26"/>
      <c r="F98" s="26"/>
      <c r="G98" s="3"/>
    </row>
    <row r="99" spans="1:7" ht="15.6" hidden="1" outlineLevel="2" x14ac:dyDescent="0.6">
      <c r="A99" s="25" t="s">
        <v>93</v>
      </c>
      <c r="B99" s="26"/>
      <c r="C99" s="26"/>
      <c r="D99" s="26"/>
      <c r="E99" s="26"/>
      <c r="F99" s="26"/>
      <c r="G99" s="3"/>
    </row>
    <row r="100" spans="1:7" s="22" customFormat="1" ht="15.6" outlineLevel="1" collapsed="1" x14ac:dyDescent="0.6">
      <c r="A100" s="21" t="s">
        <v>15</v>
      </c>
      <c r="B100" s="14">
        <f t="shared" ref="B100:E100" si="28">B101+B102+B103+B104+B105</f>
        <v>588</v>
      </c>
      <c r="C100" s="14">
        <f t="shared" si="28"/>
        <v>483</v>
      </c>
      <c r="D100" s="14">
        <f t="shared" si="28"/>
        <v>25788</v>
      </c>
      <c r="E100" s="14">
        <f t="shared" si="28"/>
        <v>1464722</v>
      </c>
      <c r="F100" s="14"/>
      <c r="G100" s="10"/>
    </row>
    <row r="101" spans="1:7" ht="15.6" hidden="1" outlineLevel="2" x14ac:dyDescent="0.6">
      <c r="A101" s="25" t="s">
        <v>89</v>
      </c>
      <c r="B101" s="6">
        <v>524</v>
      </c>
      <c r="C101" s="6">
        <v>420</v>
      </c>
      <c r="D101">
        <v>23665</v>
      </c>
      <c r="E101" s="6">
        <v>1386296</v>
      </c>
      <c r="F101">
        <v>58.58</v>
      </c>
      <c r="G101" s="3"/>
    </row>
    <row r="102" spans="1:7" ht="15.6" hidden="1" outlineLevel="2" x14ac:dyDescent="0.6">
      <c r="A102" s="25" t="s">
        <v>91</v>
      </c>
      <c r="B102">
        <v>38</v>
      </c>
      <c r="C102">
        <v>37</v>
      </c>
      <c r="D102">
        <v>1891</v>
      </c>
      <c r="E102">
        <v>66476</v>
      </c>
      <c r="F102">
        <v>35.15</v>
      </c>
      <c r="G102" s="3"/>
    </row>
    <row r="103" spans="1:7" ht="15.6" hidden="1" outlineLevel="2" x14ac:dyDescent="0.6">
      <c r="A103" s="25" t="s">
        <v>92</v>
      </c>
      <c r="B103">
        <v>26</v>
      </c>
      <c r="C103">
        <v>26</v>
      </c>
      <c r="D103">
        <v>232</v>
      </c>
      <c r="E103">
        <v>11950</v>
      </c>
      <c r="F103">
        <v>51.51</v>
      </c>
      <c r="G103" s="3"/>
    </row>
    <row r="104" spans="1:7" ht="15.6" hidden="1" outlineLevel="2" x14ac:dyDescent="0.6">
      <c r="A104" s="25" t="s">
        <v>94</v>
      </c>
      <c r="B104" s="26"/>
      <c r="C104" s="26"/>
      <c r="D104" s="26"/>
      <c r="E104" s="26"/>
      <c r="F104" s="26"/>
      <c r="G104" s="3"/>
    </row>
    <row r="105" spans="1:7" ht="15.6" hidden="1" outlineLevel="2" x14ac:dyDescent="0.6">
      <c r="A105" s="25" t="s">
        <v>93</v>
      </c>
      <c r="B105" s="26"/>
      <c r="C105" s="26"/>
      <c r="D105" s="26"/>
      <c r="E105" s="26"/>
      <c r="F105" s="26"/>
      <c r="G105" s="3"/>
    </row>
    <row r="106" spans="1:7" s="22" customFormat="1" ht="15.6" outlineLevel="1" collapsed="1" x14ac:dyDescent="0.6">
      <c r="A106" s="21" t="s">
        <v>16</v>
      </c>
      <c r="B106" s="14">
        <f t="shared" ref="B106:E106" si="29">B107+B108+B109+B110+B111</f>
        <v>4441</v>
      </c>
      <c r="C106" s="14">
        <f t="shared" si="29"/>
        <v>3773</v>
      </c>
      <c r="D106" s="14">
        <f t="shared" si="29"/>
        <v>119078</v>
      </c>
      <c r="E106" s="14">
        <f t="shared" si="29"/>
        <v>7142034</v>
      </c>
      <c r="F106" s="14"/>
      <c r="G106" s="10"/>
    </row>
    <row r="107" spans="1:7" ht="15.6" hidden="1" outlineLevel="2" x14ac:dyDescent="0.6">
      <c r="A107" s="25" t="s">
        <v>89</v>
      </c>
      <c r="B107" s="6">
        <v>3978</v>
      </c>
      <c r="C107" s="6">
        <v>3356</v>
      </c>
      <c r="D107">
        <v>106117</v>
      </c>
      <c r="E107" s="6">
        <v>6652909</v>
      </c>
      <c r="F107">
        <v>62.69</v>
      </c>
      <c r="G107" s="3"/>
    </row>
    <row r="108" spans="1:7" ht="15.6" hidden="1" outlineLevel="2" x14ac:dyDescent="0.6">
      <c r="A108" s="25" t="s">
        <v>91</v>
      </c>
      <c r="B108">
        <v>203</v>
      </c>
      <c r="C108">
        <v>164</v>
      </c>
      <c r="D108">
        <v>10928</v>
      </c>
      <c r="E108">
        <v>385424</v>
      </c>
      <c r="F108">
        <v>35.270000000000003</v>
      </c>
      <c r="G108" s="3"/>
    </row>
    <row r="109" spans="1:7" ht="15.6" hidden="1" outlineLevel="2" x14ac:dyDescent="0.6">
      <c r="A109" s="25" t="s">
        <v>92</v>
      </c>
      <c r="B109">
        <v>257</v>
      </c>
      <c r="C109">
        <v>250</v>
      </c>
      <c r="D109">
        <v>2016</v>
      </c>
      <c r="E109">
        <v>102246</v>
      </c>
      <c r="F109">
        <v>50.72</v>
      </c>
      <c r="G109" s="3"/>
    </row>
    <row r="110" spans="1:7" ht="15.6" hidden="1" outlineLevel="2" x14ac:dyDescent="0.6">
      <c r="A110" s="25" t="s">
        <v>94</v>
      </c>
      <c r="B110">
        <v>3</v>
      </c>
      <c r="C110">
        <v>3</v>
      </c>
      <c r="D110">
        <v>17</v>
      </c>
      <c r="E110">
        <v>1455</v>
      </c>
      <c r="F110">
        <v>85.56</v>
      </c>
      <c r="G110" s="3"/>
    </row>
    <row r="111" spans="1:7" ht="15.6" hidden="1" outlineLevel="2" x14ac:dyDescent="0.6">
      <c r="A111" s="25" t="s">
        <v>93</v>
      </c>
      <c r="B111" s="26"/>
      <c r="C111" s="26"/>
      <c r="D111" s="26"/>
      <c r="E111" s="26"/>
      <c r="F111" s="26"/>
      <c r="G111" s="3"/>
    </row>
    <row r="112" spans="1:7" ht="15.6" outlineLevel="1" collapsed="1" x14ac:dyDescent="0.6">
      <c r="A112" s="25"/>
      <c r="B112" s="26"/>
      <c r="C112" s="26"/>
      <c r="D112" s="26"/>
      <c r="E112" s="26"/>
      <c r="F112" s="26"/>
      <c r="G112" s="3"/>
    </row>
    <row r="113" spans="1:7" s="4" customFormat="1" ht="24" customHeight="1" x14ac:dyDescent="0.6">
      <c r="A113" s="11" t="s">
        <v>82</v>
      </c>
      <c r="B113" s="9">
        <f>B114+B115+B116+B118+B117</f>
        <v>1379</v>
      </c>
      <c r="C113" s="9">
        <f t="shared" ref="C113:E113" si="30">C114+C115+C116+C118+C117</f>
        <v>1094</v>
      </c>
      <c r="D113" s="9">
        <f t="shared" si="30"/>
        <v>80887</v>
      </c>
      <c r="E113" s="9">
        <f t="shared" si="30"/>
        <v>4283082</v>
      </c>
      <c r="F113" s="8">
        <f>E114/D113</f>
        <v>48.705379109127549</v>
      </c>
      <c r="G113" s="10"/>
    </row>
    <row r="114" spans="1:7" ht="15.6" outlineLevel="2" x14ac:dyDescent="0.6">
      <c r="A114" s="25" t="s">
        <v>89</v>
      </c>
      <c r="B114" s="6">
        <f>B120+B126+B132</f>
        <v>1179</v>
      </c>
      <c r="C114" s="6">
        <f t="shared" ref="C114:E114" si="31">C120+C126+C132</f>
        <v>911</v>
      </c>
      <c r="D114" s="6">
        <f t="shared" si="31"/>
        <v>71545</v>
      </c>
      <c r="E114" s="6">
        <f t="shared" si="31"/>
        <v>3939632</v>
      </c>
      <c r="F114"/>
      <c r="G114" s="3"/>
    </row>
    <row r="115" spans="1:7" ht="15.6" outlineLevel="2" x14ac:dyDescent="0.6">
      <c r="A115" s="25" t="s">
        <v>91</v>
      </c>
      <c r="B115" s="6">
        <f t="shared" ref="B115:B118" si="32">B121+B127+B133</f>
        <v>141</v>
      </c>
      <c r="C115" s="6">
        <f t="shared" ref="C115:E115" si="33">C121+C127+C133</f>
        <v>125</v>
      </c>
      <c r="D115" s="6">
        <f t="shared" si="33"/>
        <v>8850</v>
      </c>
      <c r="E115" s="6">
        <f t="shared" si="33"/>
        <v>315644</v>
      </c>
      <c r="F115"/>
      <c r="G115" s="3"/>
    </row>
    <row r="116" spans="1:7" ht="15.6" outlineLevel="2" x14ac:dyDescent="0.6">
      <c r="A116" s="25" t="s">
        <v>92</v>
      </c>
      <c r="B116" s="6">
        <f t="shared" si="32"/>
        <v>57</v>
      </c>
      <c r="C116" s="6">
        <f t="shared" ref="C116:E116" si="34">C122+C128+C134</f>
        <v>56</v>
      </c>
      <c r="D116" s="6">
        <f t="shared" si="34"/>
        <v>483</v>
      </c>
      <c r="E116" s="6">
        <f t="shared" si="34"/>
        <v>26895</v>
      </c>
      <c r="F116"/>
      <c r="G116" s="3"/>
    </row>
    <row r="117" spans="1:7" ht="15.6" outlineLevel="2" x14ac:dyDescent="0.6">
      <c r="A117" s="25" t="s">
        <v>94</v>
      </c>
      <c r="B117" s="6">
        <f t="shared" si="32"/>
        <v>2</v>
      </c>
      <c r="C117" s="6">
        <f t="shared" ref="C117:E117" si="35">C123+C129+C135</f>
        <v>2</v>
      </c>
      <c r="D117" s="6">
        <f t="shared" si="35"/>
        <v>9</v>
      </c>
      <c r="E117" s="6">
        <f t="shared" si="35"/>
        <v>911</v>
      </c>
      <c r="F117" s="26"/>
      <c r="G117" s="3"/>
    </row>
    <row r="118" spans="1:7" ht="15.6" outlineLevel="2" x14ac:dyDescent="0.6">
      <c r="A118" s="25" t="s">
        <v>93</v>
      </c>
      <c r="B118" s="6">
        <f t="shared" si="32"/>
        <v>0</v>
      </c>
      <c r="C118" s="6">
        <f t="shared" ref="C118:E118" si="36">C124+C130+C136</f>
        <v>0</v>
      </c>
      <c r="D118" s="6">
        <f t="shared" si="36"/>
        <v>0</v>
      </c>
      <c r="E118" s="6">
        <f t="shared" si="36"/>
        <v>0</v>
      </c>
      <c r="F118" s="26"/>
      <c r="G118" s="3"/>
    </row>
    <row r="119" spans="1:7" s="22" customFormat="1" ht="15.6" outlineLevel="1" x14ac:dyDescent="0.6">
      <c r="A119" s="21" t="s">
        <v>17</v>
      </c>
      <c r="B119" s="14">
        <f t="shared" ref="B119:E119" si="37">B120+B121+B122+B123+B124</f>
        <v>801</v>
      </c>
      <c r="C119" s="14">
        <f t="shared" si="37"/>
        <v>646</v>
      </c>
      <c r="D119" s="14">
        <f t="shared" si="37"/>
        <v>48591</v>
      </c>
      <c r="E119" s="14">
        <f t="shared" si="37"/>
        <v>2553484</v>
      </c>
      <c r="F119" s="12"/>
      <c r="G119" s="10"/>
    </row>
    <row r="120" spans="1:7" ht="15.6" hidden="1" outlineLevel="2" x14ac:dyDescent="0.6">
      <c r="A120" s="25" t="s">
        <v>89</v>
      </c>
      <c r="B120" s="6">
        <v>683</v>
      </c>
      <c r="C120" s="6">
        <v>539</v>
      </c>
      <c r="D120">
        <v>42785</v>
      </c>
      <c r="E120" s="6">
        <v>2338531</v>
      </c>
      <c r="F120">
        <v>54.66</v>
      </c>
      <c r="G120" s="3"/>
    </row>
    <row r="121" spans="1:7" ht="15.6" hidden="1" outlineLevel="2" x14ac:dyDescent="0.6">
      <c r="A121" s="25" t="s">
        <v>91</v>
      </c>
      <c r="B121">
        <v>83</v>
      </c>
      <c r="C121">
        <v>72</v>
      </c>
      <c r="D121">
        <v>5508</v>
      </c>
      <c r="E121">
        <v>198200</v>
      </c>
      <c r="F121">
        <v>35.979999999999997</v>
      </c>
    </row>
    <row r="122" spans="1:7" ht="15.6" hidden="1" outlineLevel="2" x14ac:dyDescent="0.6">
      <c r="A122" s="25" t="s">
        <v>92</v>
      </c>
      <c r="B122">
        <v>35</v>
      </c>
      <c r="C122">
        <v>35</v>
      </c>
      <c r="D122">
        <v>298</v>
      </c>
      <c r="E122">
        <v>16753</v>
      </c>
      <c r="F122">
        <v>56.22</v>
      </c>
    </row>
    <row r="123" spans="1:7" ht="15.6" hidden="1" outlineLevel="2" x14ac:dyDescent="0.6">
      <c r="A123" s="25" t="s">
        <v>94</v>
      </c>
      <c r="B123" s="26">
        <v>0</v>
      </c>
      <c r="C123" s="26">
        <v>0</v>
      </c>
      <c r="D123" s="26">
        <v>0</v>
      </c>
      <c r="E123" s="26">
        <v>0</v>
      </c>
      <c r="F123" s="26"/>
      <c r="G123" s="3"/>
    </row>
    <row r="124" spans="1:7" ht="15.6" hidden="1" outlineLevel="2" x14ac:dyDescent="0.6">
      <c r="A124" s="25" t="s">
        <v>93</v>
      </c>
      <c r="B124" s="26">
        <v>0</v>
      </c>
      <c r="C124" s="26">
        <v>0</v>
      </c>
      <c r="D124" s="26">
        <v>0</v>
      </c>
      <c r="E124" s="26">
        <v>0</v>
      </c>
      <c r="F124" s="26"/>
      <c r="G124" s="3"/>
    </row>
    <row r="125" spans="1:7" s="22" customFormat="1" ht="15.6" outlineLevel="1" collapsed="1" x14ac:dyDescent="0.6">
      <c r="A125" s="21" t="s">
        <v>18</v>
      </c>
      <c r="B125" s="14">
        <f t="shared" ref="B125:E125" si="38">B126+B127+B128+B129+B130</f>
        <v>463</v>
      </c>
      <c r="C125" s="14">
        <f t="shared" si="38"/>
        <v>359</v>
      </c>
      <c r="D125" s="14">
        <f t="shared" si="38"/>
        <v>26127</v>
      </c>
      <c r="E125" s="14">
        <f t="shared" si="38"/>
        <v>1416523</v>
      </c>
      <c r="F125" s="14"/>
      <c r="G125" s="10"/>
    </row>
    <row r="126" spans="1:7" ht="15.6" hidden="1" outlineLevel="2" x14ac:dyDescent="0.6">
      <c r="A126" s="25" t="s">
        <v>89</v>
      </c>
      <c r="B126" s="6">
        <v>392</v>
      </c>
      <c r="C126" s="6">
        <v>293</v>
      </c>
      <c r="D126">
        <v>22964</v>
      </c>
      <c r="E126" s="6">
        <v>1300393</v>
      </c>
      <c r="F126">
        <v>56.63</v>
      </c>
      <c r="G126" s="3"/>
    </row>
    <row r="127" spans="1:7" ht="15.6" hidden="1" outlineLevel="2" x14ac:dyDescent="0.6">
      <c r="A127" s="25" t="s">
        <v>91</v>
      </c>
      <c r="B127">
        <v>50</v>
      </c>
      <c r="C127">
        <v>46</v>
      </c>
      <c r="D127">
        <v>2989</v>
      </c>
      <c r="E127">
        <v>105766</v>
      </c>
      <c r="F127">
        <v>35.39</v>
      </c>
      <c r="G127" s="3"/>
    </row>
    <row r="128" spans="1:7" ht="15.6" hidden="1" outlineLevel="2" x14ac:dyDescent="0.6">
      <c r="A128" s="25" t="s">
        <v>92</v>
      </c>
      <c r="B128">
        <v>19</v>
      </c>
      <c r="C128">
        <v>18</v>
      </c>
      <c r="D128">
        <v>165</v>
      </c>
      <c r="E128">
        <v>9453</v>
      </c>
      <c r="F128">
        <v>57.29</v>
      </c>
      <c r="G128" s="3"/>
    </row>
    <row r="129" spans="1:7" ht="15.6" hidden="1" outlineLevel="2" x14ac:dyDescent="0.6">
      <c r="A129" s="25" t="s">
        <v>94</v>
      </c>
      <c r="B129">
        <v>2</v>
      </c>
      <c r="C129">
        <v>2</v>
      </c>
      <c r="D129">
        <v>9</v>
      </c>
      <c r="E129">
        <v>911</v>
      </c>
      <c r="F129">
        <v>101.2</v>
      </c>
      <c r="G129" s="3"/>
    </row>
    <row r="130" spans="1:7" ht="15.6" hidden="1" outlineLevel="2" x14ac:dyDescent="0.6">
      <c r="A130" s="25" t="s">
        <v>93</v>
      </c>
      <c r="B130" s="26">
        <v>0</v>
      </c>
      <c r="C130" s="26">
        <v>0</v>
      </c>
      <c r="D130" s="26">
        <v>0</v>
      </c>
      <c r="E130" s="26">
        <v>0</v>
      </c>
      <c r="F130" s="26"/>
      <c r="G130" s="3"/>
    </row>
    <row r="131" spans="1:7" s="22" customFormat="1" ht="15.6" outlineLevel="1" collapsed="1" x14ac:dyDescent="0.6">
      <c r="A131" s="21" t="s">
        <v>19</v>
      </c>
      <c r="B131" s="14">
        <f t="shared" ref="B131:E131" si="39">B132+B133+B134+B135+B136</f>
        <v>115</v>
      </c>
      <c r="C131" s="14">
        <f t="shared" si="39"/>
        <v>89</v>
      </c>
      <c r="D131" s="14">
        <f t="shared" si="39"/>
        <v>6169</v>
      </c>
      <c r="E131" s="14">
        <f t="shared" si="39"/>
        <v>313075</v>
      </c>
      <c r="F131" s="14"/>
      <c r="G131" s="10"/>
    </row>
    <row r="132" spans="1:7" ht="15.6" hidden="1" outlineLevel="2" x14ac:dyDescent="0.6">
      <c r="A132" s="25" t="s">
        <v>89</v>
      </c>
      <c r="B132" s="6">
        <v>104</v>
      </c>
      <c r="C132" s="6">
        <v>79</v>
      </c>
      <c r="D132">
        <v>5796</v>
      </c>
      <c r="E132" s="6">
        <v>300708</v>
      </c>
      <c r="F132">
        <v>51.88</v>
      </c>
      <c r="G132" s="3"/>
    </row>
    <row r="133" spans="1:7" ht="15.6" hidden="1" outlineLevel="2" x14ac:dyDescent="0.6">
      <c r="A133" s="25" t="s">
        <v>91</v>
      </c>
      <c r="B133">
        <v>8</v>
      </c>
      <c r="C133">
        <v>7</v>
      </c>
      <c r="D133">
        <v>353</v>
      </c>
      <c r="E133">
        <v>11678</v>
      </c>
      <c r="F133">
        <v>33.08</v>
      </c>
      <c r="G133" s="3"/>
    </row>
    <row r="134" spans="1:7" ht="15.6" hidden="1" outlineLevel="2" x14ac:dyDescent="0.6">
      <c r="A134" s="25" t="s">
        <v>92</v>
      </c>
      <c r="B134">
        <v>3</v>
      </c>
      <c r="C134">
        <v>3</v>
      </c>
      <c r="D134">
        <v>20</v>
      </c>
      <c r="E134">
        <v>689</v>
      </c>
      <c r="F134">
        <v>34.47</v>
      </c>
      <c r="G134" s="3"/>
    </row>
    <row r="135" spans="1:7" ht="15.6" hidden="1" outlineLevel="2" x14ac:dyDescent="0.6">
      <c r="A135" s="25" t="s">
        <v>94</v>
      </c>
      <c r="B135" s="26">
        <v>0</v>
      </c>
      <c r="C135" s="26">
        <v>0</v>
      </c>
      <c r="D135" s="26">
        <v>0</v>
      </c>
      <c r="E135" s="26">
        <v>0</v>
      </c>
      <c r="F135" s="26"/>
      <c r="G135" s="3"/>
    </row>
    <row r="136" spans="1:7" ht="15.6" hidden="1" outlineLevel="2" x14ac:dyDescent="0.6">
      <c r="A136" s="25" t="s">
        <v>93</v>
      </c>
      <c r="B136" s="26">
        <v>0</v>
      </c>
      <c r="C136" s="26">
        <v>0</v>
      </c>
      <c r="D136" s="26">
        <v>0</v>
      </c>
      <c r="E136" s="26">
        <v>0</v>
      </c>
      <c r="F136" s="26"/>
      <c r="G136" s="3"/>
    </row>
    <row r="137" spans="1:7" ht="15.6" outlineLevel="1" collapsed="1" x14ac:dyDescent="0.6">
      <c r="A137" s="25"/>
      <c r="B137" s="26"/>
      <c r="C137" s="26"/>
      <c r="D137" s="26"/>
      <c r="E137" s="26"/>
      <c r="F137" s="26"/>
      <c r="G137" s="3"/>
    </row>
    <row r="138" spans="1:7" s="4" customFormat="1" ht="23.4" customHeight="1" x14ac:dyDescent="0.6">
      <c r="A138" s="11" t="s">
        <v>81</v>
      </c>
      <c r="B138" s="9">
        <f>B139+B140+B141+B142+B143</f>
        <v>18974</v>
      </c>
      <c r="C138" s="9">
        <f t="shared" ref="C138:E138" si="40">C139+C140+C141+C142+C143</f>
        <v>15551</v>
      </c>
      <c r="D138" s="9">
        <f t="shared" si="40"/>
        <v>1151573</v>
      </c>
      <c r="E138" s="9">
        <f t="shared" si="40"/>
        <v>70183235</v>
      </c>
      <c r="F138" s="8">
        <f>E139/D138</f>
        <v>57.151369474622975</v>
      </c>
      <c r="G138" s="3"/>
    </row>
    <row r="139" spans="1:7" ht="15.6" outlineLevel="2" x14ac:dyDescent="0.6">
      <c r="A139" s="25" t="s">
        <v>89</v>
      </c>
      <c r="B139" s="6">
        <f>B145+B151+B157+B163+B169</f>
        <v>16148</v>
      </c>
      <c r="C139" s="6">
        <f t="shared" ref="C139:E139" si="41">C145+C151+C157+C163+C169</f>
        <v>12851</v>
      </c>
      <c r="D139" s="6">
        <f t="shared" si="41"/>
        <v>1034065</v>
      </c>
      <c r="E139" s="6">
        <f t="shared" si="41"/>
        <v>65813974</v>
      </c>
      <c r="F139"/>
      <c r="G139" s="3"/>
    </row>
    <row r="140" spans="1:7" ht="15.6" outlineLevel="2" x14ac:dyDescent="0.6">
      <c r="A140" s="25" t="s">
        <v>91</v>
      </c>
      <c r="B140" s="6">
        <f>B146+B152+B158+B164+B170</f>
        <v>1888</v>
      </c>
      <c r="C140" s="6">
        <f t="shared" ref="C140:E140" si="42">C146+C152+C158+C164+C170</f>
        <v>1729</v>
      </c>
      <c r="D140" s="6">
        <f t="shared" si="42"/>
        <v>108866</v>
      </c>
      <c r="E140" s="6">
        <f t="shared" si="42"/>
        <v>3908159</v>
      </c>
      <c r="F140"/>
      <c r="G140" s="3"/>
    </row>
    <row r="141" spans="1:7" ht="15.6" outlineLevel="2" x14ac:dyDescent="0.6">
      <c r="A141" s="25" t="s">
        <v>92</v>
      </c>
      <c r="B141" s="6">
        <f t="shared" ref="B141:B143" si="43">B147+B153+B159+B165+B171</f>
        <v>935</v>
      </c>
      <c r="C141" s="6">
        <f t="shared" ref="C141:E141" si="44">C147+C153+C159+C165+C171</f>
        <v>968</v>
      </c>
      <c r="D141" s="6">
        <f t="shared" si="44"/>
        <v>8626</v>
      </c>
      <c r="E141" s="6">
        <f t="shared" si="44"/>
        <v>459974</v>
      </c>
      <c r="F141"/>
      <c r="G141" s="3"/>
    </row>
    <row r="142" spans="1:7" ht="15.6" outlineLevel="2" x14ac:dyDescent="0.6">
      <c r="A142" s="25" t="s">
        <v>94</v>
      </c>
      <c r="B142" s="6">
        <f t="shared" si="43"/>
        <v>3</v>
      </c>
      <c r="C142" s="6">
        <f t="shared" ref="C142:E142" si="45">C148+C154+C160+C166+C172</f>
        <v>3</v>
      </c>
      <c r="D142" s="6">
        <f t="shared" si="45"/>
        <v>16</v>
      </c>
      <c r="E142" s="6">
        <f t="shared" si="45"/>
        <v>1128</v>
      </c>
      <c r="F142" s="26"/>
      <c r="G142" s="3"/>
    </row>
    <row r="143" spans="1:7" ht="15.6" outlineLevel="2" x14ac:dyDescent="0.6">
      <c r="A143" s="25" t="s">
        <v>93</v>
      </c>
      <c r="B143" s="6">
        <f t="shared" si="43"/>
        <v>0</v>
      </c>
      <c r="C143" s="6">
        <f t="shared" ref="C143:E143" si="46">C149+C155+C161+C167+C173</f>
        <v>0</v>
      </c>
      <c r="D143" s="6">
        <f t="shared" si="46"/>
        <v>0</v>
      </c>
      <c r="E143" s="6">
        <f t="shared" si="46"/>
        <v>0</v>
      </c>
      <c r="F143" s="26"/>
      <c r="G143" s="3"/>
    </row>
    <row r="144" spans="1:7" s="22" customFormat="1" ht="15.6" outlineLevel="1" x14ac:dyDescent="0.6">
      <c r="A144" s="21" t="s">
        <v>20</v>
      </c>
      <c r="B144" s="14">
        <f t="shared" ref="B144:E144" si="47">B145+B146+B147+B148+B149</f>
        <v>1194</v>
      </c>
      <c r="C144" s="14">
        <f t="shared" si="47"/>
        <v>852</v>
      </c>
      <c r="D144" s="14">
        <f t="shared" si="47"/>
        <v>80827</v>
      </c>
      <c r="E144" s="14">
        <f t="shared" si="47"/>
        <v>3938367</v>
      </c>
      <c r="F144" s="14"/>
      <c r="G144" s="10"/>
    </row>
    <row r="145" spans="1:7" ht="15.6" hidden="1" outlineLevel="2" x14ac:dyDescent="0.6">
      <c r="A145" s="25" t="s">
        <v>89</v>
      </c>
      <c r="B145" s="6">
        <v>1019</v>
      </c>
      <c r="C145" s="6">
        <v>703</v>
      </c>
      <c r="D145">
        <v>72119</v>
      </c>
      <c r="E145" s="6">
        <v>3637047</v>
      </c>
      <c r="F145">
        <v>50.43</v>
      </c>
      <c r="G145" s="3"/>
    </row>
    <row r="146" spans="1:7" ht="15.6" hidden="1" outlineLevel="2" x14ac:dyDescent="0.6">
      <c r="A146" s="25" t="s">
        <v>91</v>
      </c>
      <c r="B146">
        <v>131</v>
      </c>
      <c r="C146">
        <v>105</v>
      </c>
      <c r="D146">
        <v>8308</v>
      </c>
      <c r="E146">
        <v>281866</v>
      </c>
      <c r="F146">
        <v>33.93</v>
      </c>
      <c r="G146" s="3"/>
    </row>
    <row r="147" spans="1:7" ht="15.6" hidden="1" outlineLevel="2" x14ac:dyDescent="0.6">
      <c r="A147" s="25" t="s">
        <v>92</v>
      </c>
      <c r="B147">
        <v>44</v>
      </c>
      <c r="C147">
        <v>44</v>
      </c>
      <c r="D147">
        <v>400</v>
      </c>
      <c r="E147">
        <v>19454</v>
      </c>
      <c r="F147">
        <v>48.64</v>
      </c>
      <c r="G147" s="3"/>
    </row>
    <row r="148" spans="1:7" ht="15.6" hidden="1" outlineLevel="2" x14ac:dyDescent="0.6">
      <c r="A148" s="25" t="s">
        <v>94</v>
      </c>
      <c r="B148" s="26">
        <v>0</v>
      </c>
      <c r="C148" s="26">
        <v>0</v>
      </c>
      <c r="D148" s="26">
        <v>0</v>
      </c>
      <c r="E148" s="26">
        <v>0</v>
      </c>
      <c r="F148" s="26"/>
      <c r="G148" s="3"/>
    </row>
    <row r="149" spans="1:7" ht="15.6" hidden="1" outlineLevel="2" x14ac:dyDescent="0.6">
      <c r="A149" s="25" t="s">
        <v>93</v>
      </c>
      <c r="B149" s="26">
        <v>0</v>
      </c>
      <c r="C149" s="26">
        <v>0</v>
      </c>
      <c r="D149" s="26">
        <v>0</v>
      </c>
      <c r="E149" s="26">
        <v>0</v>
      </c>
      <c r="F149" s="26"/>
      <c r="G149" s="3"/>
    </row>
    <row r="150" spans="1:7" s="22" customFormat="1" ht="15.6" outlineLevel="1" collapsed="1" x14ac:dyDescent="0.6">
      <c r="A150" s="21" t="s">
        <v>21</v>
      </c>
      <c r="B150" s="14">
        <f t="shared" ref="B150:E150" si="48">B151+B152+B153+B154+B155</f>
        <v>4290</v>
      </c>
      <c r="C150" s="14">
        <f t="shared" si="48"/>
        <v>3650</v>
      </c>
      <c r="D150" s="14">
        <f t="shared" si="48"/>
        <v>264357</v>
      </c>
      <c r="E150" s="14">
        <f t="shared" si="48"/>
        <v>16916982</v>
      </c>
      <c r="F150" s="14"/>
      <c r="G150" s="10"/>
    </row>
    <row r="151" spans="1:7" ht="15.6" hidden="1" outlineLevel="2" x14ac:dyDescent="0.6">
      <c r="A151" s="25" t="s">
        <v>89</v>
      </c>
      <c r="B151" s="6">
        <v>3638</v>
      </c>
      <c r="C151" s="6">
        <v>3011</v>
      </c>
      <c r="D151">
        <v>240455</v>
      </c>
      <c r="E151" s="6">
        <v>15993380</v>
      </c>
      <c r="F151">
        <v>66.510000000000005</v>
      </c>
      <c r="G151" s="3"/>
    </row>
    <row r="152" spans="1:7" ht="15.6" hidden="1" outlineLevel="2" x14ac:dyDescent="0.6">
      <c r="A152" s="25" t="s">
        <v>91</v>
      </c>
      <c r="B152">
        <v>391</v>
      </c>
      <c r="C152">
        <v>374</v>
      </c>
      <c r="D152">
        <v>21542</v>
      </c>
      <c r="E152">
        <v>792142</v>
      </c>
      <c r="F152">
        <v>36.770000000000003</v>
      </c>
    </row>
    <row r="153" spans="1:7" ht="15.6" hidden="1" outlineLevel="2" x14ac:dyDescent="0.6">
      <c r="A153" s="25" t="s">
        <v>92</v>
      </c>
      <c r="B153">
        <v>260</v>
      </c>
      <c r="C153">
        <v>264</v>
      </c>
      <c r="D153">
        <v>2358</v>
      </c>
      <c r="E153">
        <v>131315</v>
      </c>
      <c r="F153">
        <v>55.69</v>
      </c>
    </row>
    <row r="154" spans="1:7" ht="15.6" hidden="1" outlineLevel="2" x14ac:dyDescent="0.6">
      <c r="A154" s="25" t="s">
        <v>94</v>
      </c>
      <c r="B154">
        <v>1</v>
      </c>
      <c r="C154">
        <v>1</v>
      </c>
      <c r="D154">
        <v>2</v>
      </c>
      <c r="E154">
        <v>145</v>
      </c>
      <c r="F154">
        <v>72.63</v>
      </c>
      <c r="G154" s="3"/>
    </row>
    <row r="155" spans="1:7" ht="15.6" hidden="1" outlineLevel="2" x14ac:dyDescent="0.6">
      <c r="A155" s="25" t="s">
        <v>93</v>
      </c>
      <c r="B155" s="26">
        <v>0</v>
      </c>
      <c r="C155" s="26">
        <v>0</v>
      </c>
      <c r="D155" s="26">
        <v>0</v>
      </c>
      <c r="E155" s="26">
        <v>0</v>
      </c>
      <c r="F155" s="26"/>
      <c r="G155" s="3"/>
    </row>
    <row r="156" spans="1:7" s="22" customFormat="1" ht="15.6" outlineLevel="1" collapsed="1" x14ac:dyDescent="0.6">
      <c r="A156" s="21" t="s">
        <v>22</v>
      </c>
      <c r="B156" s="14">
        <f t="shared" ref="B156:E156" si="49">B157+B158+B159+B160+B161</f>
        <v>9036</v>
      </c>
      <c r="C156" s="14">
        <f t="shared" si="49"/>
        <v>7525</v>
      </c>
      <c r="D156" s="14">
        <f t="shared" si="49"/>
        <v>548465</v>
      </c>
      <c r="E156" s="14">
        <f t="shared" si="49"/>
        <v>33550659</v>
      </c>
      <c r="F156" s="14">
        <f>SUM(F157:F159)/3</f>
        <v>51.173333333333339</v>
      </c>
      <c r="G156" s="10"/>
    </row>
    <row r="157" spans="1:7" ht="15.6" hidden="1" outlineLevel="2" x14ac:dyDescent="0.6">
      <c r="A157" s="25" t="s">
        <v>89</v>
      </c>
      <c r="B157" s="6">
        <v>7640</v>
      </c>
      <c r="C157" s="6">
        <v>6185</v>
      </c>
      <c r="D157">
        <v>488719</v>
      </c>
      <c r="E157" s="6">
        <v>31330932</v>
      </c>
      <c r="F157">
        <v>64.11</v>
      </c>
      <c r="G157" s="3"/>
    </row>
    <row r="158" spans="1:7" ht="15.6" hidden="1" outlineLevel="2" x14ac:dyDescent="0.6">
      <c r="A158" s="25" t="s">
        <v>91</v>
      </c>
      <c r="B158">
        <v>954</v>
      </c>
      <c r="C158">
        <v>878</v>
      </c>
      <c r="D158">
        <v>55660</v>
      </c>
      <c r="E158">
        <v>2001120</v>
      </c>
      <c r="F158">
        <v>35.950000000000003</v>
      </c>
    </row>
    <row r="159" spans="1:7" ht="15.6" hidden="1" outlineLevel="2" x14ac:dyDescent="0.6">
      <c r="A159" s="25" t="s">
        <v>92</v>
      </c>
      <c r="B159">
        <v>441</v>
      </c>
      <c r="C159">
        <v>461</v>
      </c>
      <c r="D159">
        <v>4077</v>
      </c>
      <c r="E159">
        <v>217937</v>
      </c>
      <c r="F159">
        <v>53.46</v>
      </c>
    </row>
    <row r="160" spans="1:7" ht="15.6" hidden="1" outlineLevel="2" x14ac:dyDescent="0.6">
      <c r="A160" s="25" t="s">
        <v>94</v>
      </c>
      <c r="B160">
        <v>1</v>
      </c>
      <c r="C160">
        <v>1</v>
      </c>
      <c r="D160">
        <v>9</v>
      </c>
      <c r="E160">
        <v>670</v>
      </c>
      <c r="F160">
        <v>74.489999999999995</v>
      </c>
      <c r="G160" s="3"/>
    </row>
    <row r="161" spans="1:7" ht="15.6" hidden="1" outlineLevel="2" x14ac:dyDescent="0.6">
      <c r="A161" s="25" t="s">
        <v>93</v>
      </c>
      <c r="B161" s="26"/>
      <c r="C161" s="26"/>
      <c r="D161" s="26"/>
      <c r="E161" s="26"/>
      <c r="F161" s="26"/>
      <c r="G161" s="3"/>
    </row>
    <row r="162" spans="1:7" s="22" customFormat="1" ht="15.6" outlineLevel="1" collapsed="1" x14ac:dyDescent="0.6">
      <c r="A162" s="21" t="s">
        <v>23</v>
      </c>
      <c r="B162" s="14">
        <f t="shared" ref="B162:E162" si="50">B163+B164+B165+B166+B167</f>
        <v>1030</v>
      </c>
      <c r="C162" s="14">
        <f t="shared" si="50"/>
        <v>841</v>
      </c>
      <c r="D162" s="14">
        <f t="shared" si="50"/>
        <v>63740</v>
      </c>
      <c r="E162" s="14">
        <f t="shared" si="50"/>
        <v>3783254</v>
      </c>
      <c r="F162" s="14"/>
      <c r="G162" s="10"/>
    </row>
    <row r="163" spans="1:7" ht="15.6" hidden="1" outlineLevel="3" x14ac:dyDescent="0.6">
      <c r="A163" s="25" t="s">
        <v>89</v>
      </c>
      <c r="B163" s="6">
        <v>882</v>
      </c>
      <c r="C163" s="6">
        <v>700</v>
      </c>
      <c r="D163">
        <v>56446</v>
      </c>
      <c r="E163" s="6">
        <v>3530923</v>
      </c>
      <c r="F163">
        <v>62.55</v>
      </c>
      <c r="G163" s="3"/>
    </row>
    <row r="164" spans="1:7" ht="15.6" hidden="1" outlineLevel="3" x14ac:dyDescent="0.6">
      <c r="A164" s="25" t="s">
        <v>91</v>
      </c>
      <c r="B164">
        <v>114</v>
      </c>
      <c r="C164">
        <v>107</v>
      </c>
      <c r="D164">
        <v>6990</v>
      </c>
      <c r="E164">
        <v>236587</v>
      </c>
      <c r="F164">
        <v>33.86</v>
      </c>
    </row>
    <row r="165" spans="1:7" ht="15.6" hidden="1" outlineLevel="3" x14ac:dyDescent="0.6">
      <c r="A165" s="25" t="s">
        <v>92</v>
      </c>
      <c r="B165">
        <v>34</v>
      </c>
      <c r="C165">
        <v>34</v>
      </c>
      <c r="D165">
        <v>304</v>
      </c>
      <c r="E165">
        <v>15744</v>
      </c>
      <c r="F165">
        <v>51.79</v>
      </c>
    </row>
    <row r="166" spans="1:7" ht="15.6" hidden="1" outlineLevel="3" x14ac:dyDescent="0.6">
      <c r="A166" s="25" t="s">
        <v>94</v>
      </c>
      <c r="B166" s="26"/>
      <c r="C166" s="26"/>
      <c r="D166" s="26"/>
      <c r="E166" s="26"/>
      <c r="F166" s="26"/>
      <c r="G166" s="3"/>
    </row>
    <row r="167" spans="1:7" ht="15.6" hidden="1" outlineLevel="3" x14ac:dyDescent="0.6">
      <c r="A167" s="25" t="s">
        <v>93</v>
      </c>
      <c r="B167" s="26"/>
      <c r="C167" s="26"/>
      <c r="D167" s="26"/>
      <c r="E167" s="26"/>
      <c r="F167" s="26"/>
      <c r="G167" s="3"/>
    </row>
    <row r="168" spans="1:7" s="22" customFormat="1" ht="15.6" outlineLevel="1" collapsed="1" x14ac:dyDescent="0.6">
      <c r="A168" s="21" t="s">
        <v>24</v>
      </c>
      <c r="B168" s="14">
        <f t="shared" ref="B168:E168" si="51">B169+B170+B171+B172+B173</f>
        <v>3424</v>
      </c>
      <c r="C168" s="14">
        <f t="shared" si="51"/>
        <v>2683</v>
      </c>
      <c r="D168" s="14">
        <f t="shared" si="51"/>
        <v>194184</v>
      </c>
      <c r="E168" s="14">
        <f t="shared" si="51"/>
        <v>11993973</v>
      </c>
      <c r="F168" s="14"/>
      <c r="G168" s="10"/>
    </row>
    <row r="169" spans="1:7" ht="15.6" hidden="1" outlineLevel="2" x14ac:dyDescent="0.6">
      <c r="A169" s="25" t="s">
        <v>89</v>
      </c>
      <c r="B169" s="6">
        <v>2969</v>
      </c>
      <c r="C169" s="6">
        <v>2252</v>
      </c>
      <c r="D169">
        <v>176326</v>
      </c>
      <c r="E169" s="6">
        <v>11321692</v>
      </c>
      <c r="F169">
        <v>64.209999999999994</v>
      </c>
    </row>
    <row r="170" spans="1:7" ht="15.6" hidden="1" outlineLevel="2" x14ac:dyDescent="0.6">
      <c r="A170" s="25" t="s">
        <v>91</v>
      </c>
      <c r="B170">
        <v>298</v>
      </c>
      <c r="C170">
        <v>265</v>
      </c>
      <c r="D170">
        <v>16366</v>
      </c>
      <c r="E170">
        <v>596444</v>
      </c>
      <c r="F170">
        <v>36.44</v>
      </c>
    </row>
    <row r="171" spans="1:7" ht="15.6" hidden="1" outlineLevel="2" x14ac:dyDescent="0.6">
      <c r="A171" s="25" t="s">
        <v>92</v>
      </c>
      <c r="B171">
        <v>156</v>
      </c>
      <c r="C171">
        <v>165</v>
      </c>
      <c r="D171">
        <v>1487</v>
      </c>
      <c r="E171">
        <v>75524</v>
      </c>
      <c r="F171">
        <v>50.79</v>
      </c>
      <c r="G171" s="3"/>
    </row>
    <row r="172" spans="1:7" ht="15.6" hidden="1" outlineLevel="2" x14ac:dyDescent="0.6">
      <c r="A172" s="25" t="s">
        <v>94</v>
      </c>
      <c r="B172">
        <v>1</v>
      </c>
      <c r="C172">
        <v>1</v>
      </c>
      <c r="D172">
        <v>5</v>
      </c>
      <c r="E172">
        <v>313</v>
      </c>
      <c r="F172">
        <v>62.53</v>
      </c>
      <c r="G172" s="3"/>
    </row>
    <row r="173" spans="1:7" ht="15.6" hidden="1" outlineLevel="2" x14ac:dyDescent="0.6">
      <c r="A173" s="25" t="s">
        <v>93</v>
      </c>
      <c r="B173" s="26"/>
      <c r="C173" s="26"/>
      <c r="D173" s="26"/>
      <c r="E173" s="26"/>
      <c r="F173" s="26"/>
      <c r="G173" s="3"/>
    </row>
    <row r="174" spans="1:7" ht="15.6" outlineLevel="1" collapsed="1" x14ac:dyDescent="0.6">
      <c r="A174" s="25"/>
      <c r="B174" s="26"/>
      <c r="C174" s="26"/>
      <c r="D174" s="26"/>
      <c r="E174" s="26"/>
      <c r="F174" s="26"/>
      <c r="G174" s="3"/>
    </row>
    <row r="175" spans="1:7" s="4" customFormat="1" ht="24" customHeight="1" x14ac:dyDescent="0.6">
      <c r="A175" s="11" t="s">
        <v>25</v>
      </c>
      <c r="B175" s="9">
        <f>B176+B177+B178+B179+B180</f>
        <v>38104</v>
      </c>
      <c r="C175" s="9">
        <f t="shared" ref="C175:E175" si="52">C176+C177+C178+C179+C180</f>
        <v>31092</v>
      </c>
      <c r="D175" s="9">
        <f t="shared" si="52"/>
        <v>1585616</v>
      </c>
      <c r="E175" s="9">
        <f t="shared" si="52"/>
        <v>91514741</v>
      </c>
      <c r="F175" s="8">
        <f>E176/D175</f>
        <v>53.420043692798259</v>
      </c>
      <c r="G175" s="3"/>
    </row>
    <row r="176" spans="1:7" ht="15.6" outlineLevel="2" x14ac:dyDescent="0.6">
      <c r="A176" s="25" t="s">
        <v>89</v>
      </c>
      <c r="B176" s="6">
        <f>B182+B188+B194+B200+B206+B212+B218+B224+B230+B236+B242+B248</f>
        <v>33152</v>
      </c>
      <c r="C176" s="6">
        <f t="shared" ref="C176:E176" si="53">C182+C188+C194+C200+C206+C212+C218+C224+C230+C236+C242+C248</f>
        <v>26413</v>
      </c>
      <c r="D176" s="6">
        <f t="shared" si="53"/>
        <v>1401755</v>
      </c>
      <c r="E176" s="6">
        <f t="shared" si="53"/>
        <v>84703676</v>
      </c>
      <c r="F176">
        <v>37.950000000000003</v>
      </c>
      <c r="G176" s="3"/>
    </row>
    <row r="177" spans="1:7" ht="15.6" outlineLevel="2" x14ac:dyDescent="0.6">
      <c r="A177" s="25" t="s">
        <v>91</v>
      </c>
      <c r="B177" s="6">
        <f t="shared" ref="B177:B180" si="54">B183+B189+B195+B201+B207+B213+B219+B225+B231+B237+B243+B249</f>
        <v>2909</v>
      </c>
      <c r="C177" s="6">
        <f t="shared" ref="C177:E177" si="55">C183+C189+C195+C201+C207+C213+C219+C225+C231+C237+C243+C249</f>
        <v>2609</v>
      </c>
      <c r="D177" s="6">
        <f>D183+D189+D195+D201+D207+D213+D219+D225+D231+D237+D243+D249</f>
        <v>164778</v>
      </c>
      <c r="E177" s="6">
        <f t="shared" si="55"/>
        <v>5887292</v>
      </c>
      <c r="F177">
        <v>38.200000000000003</v>
      </c>
      <c r="G177" s="3"/>
    </row>
    <row r="178" spans="1:7" ht="15.6" outlineLevel="2" x14ac:dyDescent="0.6">
      <c r="A178" s="25" t="s">
        <v>92</v>
      </c>
      <c r="B178" s="6">
        <f t="shared" si="54"/>
        <v>1966</v>
      </c>
      <c r="C178" s="6">
        <f t="shared" ref="C178:E178" si="56">C184+C190+C196+C202+C208+C214+C220+C226+C232+C238+C244+C250</f>
        <v>2005</v>
      </c>
      <c r="D178" s="6">
        <f t="shared" si="56"/>
        <v>16990</v>
      </c>
      <c r="E178" s="6">
        <f t="shared" si="56"/>
        <v>782558</v>
      </c>
      <c r="F178">
        <v>0</v>
      </c>
      <c r="G178" s="3"/>
    </row>
    <row r="179" spans="1:7" ht="15.6" outlineLevel="2" x14ac:dyDescent="0.6">
      <c r="A179" s="25" t="s">
        <v>94</v>
      </c>
      <c r="B179" s="6">
        <f t="shared" si="54"/>
        <v>77</v>
      </c>
      <c r="C179" s="6">
        <f t="shared" ref="C179:E179" si="57">C185+C191+C197+C203+C209+C215+C221+C227+C233+C239+C245+C251</f>
        <v>65</v>
      </c>
      <c r="D179" s="6">
        <f t="shared" si="57"/>
        <v>2093</v>
      </c>
      <c r="E179" s="6">
        <f t="shared" si="57"/>
        <v>141215</v>
      </c>
      <c r="F179" s="26"/>
      <c r="G179" s="3"/>
    </row>
    <row r="180" spans="1:7" ht="15.6" outlineLevel="2" x14ac:dyDescent="0.6">
      <c r="A180" s="25" t="s">
        <v>93</v>
      </c>
      <c r="B180" s="6">
        <f t="shared" si="54"/>
        <v>0</v>
      </c>
      <c r="C180" s="6">
        <f t="shared" ref="C180:E180" si="58">C186+C192+C198+C204+C210+C216+C222+C228+C234+C240+C246+C252</f>
        <v>0</v>
      </c>
      <c r="D180" s="6">
        <f t="shared" si="58"/>
        <v>0</v>
      </c>
      <c r="E180" s="6">
        <f t="shared" si="58"/>
        <v>0</v>
      </c>
      <c r="F180" s="26"/>
      <c r="G180" s="3"/>
    </row>
    <row r="181" spans="1:7" s="22" customFormat="1" ht="15.6" outlineLevel="1" x14ac:dyDescent="0.6">
      <c r="A181" s="21" t="s">
        <v>26</v>
      </c>
      <c r="B181" s="14">
        <f t="shared" ref="B181:E181" si="59">B182+B183+B184+B185+B186</f>
        <v>12</v>
      </c>
      <c r="C181" s="14">
        <f t="shared" si="59"/>
        <v>9</v>
      </c>
      <c r="D181" s="14">
        <f>D182+D183+D184+D185+D186</f>
        <v>676</v>
      </c>
      <c r="E181" s="14">
        <f t="shared" si="59"/>
        <v>25683</v>
      </c>
      <c r="F181" s="14"/>
      <c r="G181" s="10"/>
    </row>
    <row r="182" spans="1:7" ht="15.6" hidden="1" outlineLevel="2" x14ac:dyDescent="0.6">
      <c r="A182" s="25" t="s">
        <v>89</v>
      </c>
      <c r="B182" s="6">
        <v>10</v>
      </c>
      <c r="C182" s="6">
        <v>7</v>
      </c>
      <c r="D182">
        <v>567</v>
      </c>
      <c r="E182" s="6">
        <v>21520</v>
      </c>
      <c r="F182">
        <v>37.950000000000003</v>
      </c>
      <c r="G182" s="3"/>
    </row>
    <row r="183" spans="1:7" ht="15.6" hidden="1" outlineLevel="2" x14ac:dyDescent="0.6">
      <c r="A183" s="25" t="s">
        <v>91</v>
      </c>
      <c r="B183">
        <v>2</v>
      </c>
      <c r="C183">
        <v>2</v>
      </c>
      <c r="D183">
        <v>109</v>
      </c>
      <c r="E183">
        <v>4163</v>
      </c>
      <c r="F183">
        <v>38.200000000000003</v>
      </c>
    </row>
    <row r="184" spans="1:7" ht="15.6" hidden="1" outlineLevel="2" x14ac:dyDescent="0.6">
      <c r="A184" s="25" t="s">
        <v>92</v>
      </c>
      <c r="B184">
        <v>0</v>
      </c>
      <c r="C184">
        <v>0</v>
      </c>
      <c r="D184">
        <v>0</v>
      </c>
      <c r="E184">
        <v>0</v>
      </c>
      <c r="F184">
        <v>0</v>
      </c>
      <c r="G184" s="3"/>
    </row>
    <row r="185" spans="1:7" ht="15.6" hidden="1" outlineLevel="2" x14ac:dyDescent="0.6">
      <c r="A185" s="25" t="s">
        <v>94</v>
      </c>
      <c r="B185">
        <v>0</v>
      </c>
      <c r="C185">
        <v>0</v>
      </c>
      <c r="D185">
        <v>0</v>
      </c>
      <c r="E185">
        <v>0</v>
      </c>
      <c r="F185" s="26"/>
      <c r="G185" s="3"/>
    </row>
    <row r="186" spans="1:7" ht="15.6" hidden="1" outlineLevel="2" x14ac:dyDescent="0.6">
      <c r="A186" s="25" t="s">
        <v>93</v>
      </c>
      <c r="B186">
        <v>0</v>
      </c>
      <c r="C186">
        <v>0</v>
      </c>
      <c r="D186">
        <v>0</v>
      </c>
      <c r="E186">
        <v>0</v>
      </c>
      <c r="F186" s="26"/>
      <c r="G186" s="3"/>
    </row>
    <row r="187" spans="1:7" s="22" customFormat="1" ht="15.6" outlineLevel="1" collapsed="1" x14ac:dyDescent="0.6">
      <c r="A187" s="21" t="s">
        <v>27</v>
      </c>
      <c r="B187" s="14">
        <f t="shared" ref="B187:E187" si="60">B188+B189+B190+B191+B192</f>
        <v>151</v>
      </c>
      <c r="C187" s="14">
        <f t="shared" si="60"/>
        <v>101</v>
      </c>
      <c r="D187" s="14">
        <f t="shared" si="60"/>
        <v>9253</v>
      </c>
      <c r="E187" s="14">
        <f t="shared" si="60"/>
        <v>450897</v>
      </c>
      <c r="F187" s="14"/>
      <c r="G187" s="10"/>
    </row>
    <row r="188" spans="1:7" ht="15.6" hidden="1" outlineLevel="2" x14ac:dyDescent="0.6">
      <c r="A188" s="25" t="s">
        <v>89</v>
      </c>
      <c r="B188" s="6">
        <v>85</v>
      </c>
      <c r="C188" s="6">
        <v>49</v>
      </c>
      <c r="D188">
        <v>6905</v>
      </c>
      <c r="E188" s="6">
        <v>311293</v>
      </c>
      <c r="F188">
        <v>45.08</v>
      </c>
      <c r="G188" s="3"/>
    </row>
    <row r="189" spans="1:7" ht="15.6" hidden="1" outlineLevel="2" x14ac:dyDescent="0.6">
      <c r="A189" s="25" t="s">
        <v>91</v>
      </c>
      <c r="B189">
        <v>6</v>
      </c>
      <c r="C189">
        <v>4</v>
      </c>
      <c r="D189">
        <v>376</v>
      </c>
      <c r="E189">
        <v>13834</v>
      </c>
      <c r="F189">
        <v>36.79</v>
      </c>
      <c r="G189" s="3"/>
    </row>
    <row r="190" spans="1:7" ht="15.6" hidden="1" outlineLevel="2" x14ac:dyDescent="0.6">
      <c r="A190" s="25" t="s">
        <v>92</v>
      </c>
      <c r="B190">
        <v>0</v>
      </c>
      <c r="C190">
        <v>0</v>
      </c>
      <c r="D190">
        <v>0</v>
      </c>
      <c r="E190">
        <v>0</v>
      </c>
      <c r="F190">
        <v>0</v>
      </c>
      <c r="G190" s="3"/>
    </row>
    <row r="191" spans="1:7" ht="15.6" hidden="1" outlineLevel="2" x14ac:dyDescent="0.6">
      <c r="A191" s="25" t="s">
        <v>94</v>
      </c>
      <c r="B191" s="6">
        <f>B197+B203+B209+B215+B221+B227+B233+B239+B245+B251+B262+B268</f>
        <v>60</v>
      </c>
      <c r="C191" s="6">
        <f>C197+C203+C209+C215+C221+C227+C233+C239+C245+C251+C262+C268</f>
        <v>48</v>
      </c>
      <c r="D191" s="6">
        <f>D197+D203+D209+D215+D221+D227+D233+D239+D245+D251+D262+D268</f>
        <v>1972</v>
      </c>
      <c r="E191" s="6">
        <f>E197+E203+E209+E215+E221+E227+E233+E239+E245+E251+E262+E268</f>
        <v>125770</v>
      </c>
      <c r="F191" s="26"/>
      <c r="G191" s="3"/>
    </row>
    <row r="192" spans="1:7" ht="15.6" hidden="1" outlineLevel="2" x14ac:dyDescent="0.6">
      <c r="A192" s="25" t="s">
        <v>93</v>
      </c>
      <c r="B192">
        <v>0</v>
      </c>
      <c r="C192">
        <v>0</v>
      </c>
      <c r="D192">
        <v>0</v>
      </c>
      <c r="E192">
        <v>0</v>
      </c>
      <c r="F192" s="26"/>
      <c r="G192" s="3"/>
    </row>
    <row r="193" spans="1:7" s="22" customFormat="1" ht="15.6" outlineLevel="1" collapsed="1" x14ac:dyDescent="0.6">
      <c r="A193" s="21" t="s">
        <v>28</v>
      </c>
      <c r="B193" s="14">
        <f t="shared" ref="B193:E193" si="61">B194+B195+B196+B197+B198</f>
        <v>19</v>
      </c>
      <c r="C193" s="14">
        <f t="shared" si="61"/>
        <v>14</v>
      </c>
      <c r="D193" s="14">
        <f t="shared" si="61"/>
        <v>2439</v>
      </c>
      <c r="E193" s="14">
        <f t="shared" si="61"/>
        <v>79451</v>
      </c>
      <c r="F193" s="12">
        <f>SUM(F194:F198)/5</f>
        <v>36.821999999999996</v>
      </c>
      <c r="G193" s="10"/>
    </row>
    <row r="194" spans="1:7" ht="15.6" hidden="1" outlineLevel="2" x14ac:dyDescent="0.6">
      <c r="A194" s="25" t="s">
        <v>89</v>
      </c>
      <c r="B194" s="6">
        <v>16</v>
      </c>
      <c r="C194" s="6">
        <v>10</v>
      </c>
      <c r="D194">
        <v>1348</v>
      </c>
      <c r="E194" s="6">
        <v>71554</v>
      </c>
      <c r="F194">
        <v>53.08</v>
      </c>
      <c r="G194" s="3"/>
    </row>
    <row r="195" spans="1:7" ht="15.6" hidden="1" outlineLevel="2" x14ac:dyDescent="0.6">
      <c r="A195" s="25" t="s">
        <v>91</v>
      </c>
      <c r="B195">
        <v>2</v>
      </c>
      <c r="C195">
        <v>3</v>
      </c>
      <c r="D195">
        <v>226</v>
      </c>
      <c r="E195">
        <v>7888</v>
      </c>
      <c r="F195">
        <v>34.9</v>
      </c>
    </row>
    <row r="196" spans="1:7" ht="15.6" hidden="1" outlineLevel="2" x14ac:dyDescent="0.6">
      <c r="A196" s="25" t="s">
        <v>92</v>
      </c>
      <c r="B196">
        <v>1</v>
      </c>
      <c r="C196">
        <v>1</v>
      </c>
      <c r="D196">
        <v>865</v>
      </c>
      <c r="E196">
        <v>9</v>
      </c>
      <c r="F196">
        <v>96.13</v>
      </c>
      <c r="G196" s="3"/>
    </row>
    <row r="197" spans="1:7" ht="15.6" hidden="1" outlineLevel="2" x14ac:dyDescent="0.6">
      <c r="A197" s="25" t="s">
        <v>94</v>
      </c>
      <c r="B197">
        <v>0</v>
      </c>
      <c r="C197">
        <v>0</v>
      </c>
      <c r="D197">
        <v>0</v>
      </c>
      <c r="E197">
        <v>0</v>
      </c>
      <c r="F197" s="26"/>
      <c r="G197" s="3"/>
    </row>
    <row r="198" spans="1:7" ht="15.6" hidden="1" outlineLevel="2" x14ac:dyDescent="0.6">
      <c r="A198" s="25" t="s">
        <v>93</v>
      </c>
      <c r="B198">
        <v>0</v>
      </c>
      <c r="C198">
        <v>0</v>
      </c>
      <c r="D198">
        <v>0</v>
      </c>
      <c r="E198">
        <v>0</v>
      </c>
      <c r="F198" s="26"/>
      <c r="G198" s="3"/>
    </row>
    <row r="199" spans="1:7" s="22" customFormat="1" ht="15.6" outlineLevel="1" collapsed="1" x14ac:dyDescent="0.6">
      <c r="A199" s="21" t="s">
        <v>29</v>
      </c>
      <c r="B199" s="14">
        <f t="shared" ref="B199:E199" si="62">B200+B201+B202+B203+B204</f>
        <v>881</v>
      </c>
      <c r="C199" s="14">
        <f t="shared" si="62"/>
        <v>559</v>
      </c>
      <c r="D199" s="14">
        <f t="shared" si="62"/>
        <v>63975</v>
      </c>
      <c r="E199" s="14">
        <f t="shared" si="62"/>
        <v>3639049</v>
      </c>
      <c r="F199" s="14">
        <f>SUM(F200:F202)/3</f>
        <v>48.683333333333337</v>
      </c>
      <c r="G199" s="10"/>
    </row>
    <row r="200" spans="1:7" ht="15.6" hidden="1" outlineLevel="2" x14ac:dyDescent="0.6">
      <c r="A200" s="25" t="s">
        <v>89</v>
      </c>
      <c r="B200" s="6">
        <v>755</v>
      </c>
      <c r="C200" s="6">
        <v>448</v>
      </c>
      <c r="D200">
        <v>58100</v>
      </c>
      <c r="E200" s="6">
        <v>3427225</v>
      </c>
      <c r="F200">
        <v>58.99</v>
      </c>
      <c r="G200" s="3"/>
    </row>
    <row r="201" spans="1:7" ht="15.6" hidden="1" outlineLevel="2" x14ac:dyDescent="0.6">
      <c r="A201" s="25" t="s">
        <v>91</v>
      </c>
      <c r="B201">
        <v>96</v>
      </c>
      <c r="C201">
        <v>82</v>
      </c>
      <c r="D201">
        <v>5612</v>
      </c>
      <c r="E201">
        <v>198216</v>
      </c>
      <c r="F201">
        <v>35.32</v>
      </c>
    </row>
    <row r="202" spans="1:7" ht="15.6" hidden="1" outlineLevel="2" x14ac:dyDescent="0.6">
      <c r="A202" s="25" t="s">
        <v>92</v>
      </c>
      <c r="B202">
        <v>30</v>
      </c>
      <c r="C202">
        <v>29</v>
      </c>
      <c r="D202">
        <v>263</v>
      </c>
      <c r="E202">
        <v>13608</v>
      </c>
      <c r="F202">
        <v>51.74</v>
      </c>
    </row>
    <row r="203" spans="1:7" ht="15.6" hidden="1" outlineLevel="2" x14ac:dyDescent="0.6">
      <c r="A203" s="25" t="s">
        <v>94</v>
      </c>
      <c r="B203">
        <v>0</v>
      </c>
      <c r="C203">
        <v>0</v>
      </c>
      <c r="D203">
        <v>0</v>
      </c>
      <c r="E203">
        <v>0</v>
      </c>
      <c r="F203" s="26"/>
      <c r="G203" s="3"/>
    </row>
    <row r="204" spans="1:7" ht="15.6" hidden="1" outlineLevel="2" x14ac:dyDescent="0.6">
      <c r="A204" s="25" t="s">
        <v>93</v>
      </c>
      <c r="B204">
        <v>0</v>
      </c>
      <c r="C204">
        <v>0</v>
      </c>
      <c r="D204">
        <v>0</v>
      </c>
      <c r="E204">
        <v>0</v>
      </c>
      <c r="F204" s="26"/>
      <c r="G204" s="3"/>
    </row>
    <row r="205" spans="1:7" s="22" customFormat="1" ht="15.6" outlineLevel="1" collapsed="1" x14ac:dyDescent="0.6">
      <c r="A205" s="21" t="s">
        <v>30</v>
      </c>
      <c r="B205" s="14">
        <f t="shared" ref="B205:E205" si="63">B206+B207+B208+B209+B210</f>
        <v>320</v>
      </c>
      <c r="C205" s="14">
        <f t="shared" si="63"/>
        <v>243</v>
      </c>
      <c r="D205" s="14">
        <f t="shared" si="63"/>
        <v>20366</v>
      </c>
      <c r="E205" s="14">
        <f t="shared" si="63"/>
        <v>1070831</v>
      </c>
      <c r="F205" s="12">
        <f>SUM(F206:F210)/5</f>
        <v>24.823999999999998</v>
      </c>
      <c r="G205" s="10"/>
    </row>
    <row r="206" spans="1:7" ht="15.6" hidden="1" outlineLevel="2" x14ac:dyDescent="0.6">
      <c r="A206" s="25" t="s">
        <v>89</v>
      </c>
      <c r="B206" s="6">
        <v>280</v>
      </c>
      <c r="C206" s="6">
        <v>201</v>
      </c>
      <c r="D206">
        <v>18461</v>
      </c>
      <c r="E206" s="6">
        <v>1002972</v>
      </c>
      <c r="F206">
        <v>54.33</v>
      </c>
      <c r="G206" s="3"/>
    </row>
    <row r="207" spans="1:7" ht="15.6" hidden="1" outlineLevel="2" x14ac:dyDescent="0.6">
      <c r="A207" s="25" t="s">
        <v>91</v>
      </c>
      <c r="B207">
        <v>27</v>
      </c>
      <c r="C207">
        <v>26</v>
      </c>
      <c r="D207">
        <v>1774</v>
      </c>
      <c r="E207">
        <v>63399</v>
      </c>
      <c r="F207">
        <v>35.74</v>
      </c>
    </row>
    <row r="208" spans="1:7" ht="15.6" hidden="1" outlineLevel="2" x14ac:dyDescent="0.6">
      <c r="A208" s="25" t="s">
        <v>92</v>
      </c>
      <c r="B208">
        <v>13</v>
      </c>
      <c r="C208">
        <v>16</v>
      </c>
      <c r="D208">
        <v>131</v>
      </c>
      <c r="E208">
        <v>4460</v>
      </c>
      <c r="F208">
        <v>34.049999999999997</v>
      </c>
    </row>
    <row r="209" spans="1:7" ht="15.6" hidden="1" outlineLevel="2" x14ac:dyDescent="0.6">
      <c r="A209" s="25" t="s">
        <v>94</v>
      </c>
      <c r="B209" s="26"/>
      <c r="C209" s="26"/>
      <c r="D209" s="26"/>
      <c r="E209" s="26"/>
      <c r="F209" s="26"/>
      <c r="G209" s="3"/>
    </row>
    <row r="210" spans="1:7" ht="15.6" hidden="1" outlineLevel="2" x14ac:dyDescent="0.6">
      <c r="A210" s="25" t="s">
        <v>93</v>
      </c>
      <c r="B210" s="26"/>
      <c r="C210" s="26"/>
      <c r="D210" s="26"/>
      <c r="E210" s="26"/>
      <c r="F210" s="26"/>
      <c r="G210" s="3"/>
    </row>
    <row r="211" spans="1:7" s="22" customFormat="1" ht="15.6" outlineLevel="1" collapsed="1" x14ac:dyDescent="0.6">
      <c r="A211" s="21" t="s">
        <v>31</v>
      </c>
      <c r="B211" s="14">
        <f t="shared" ref="B211:E211" si="64">B212+B213+B214+B215+B216</f>
        <v>326</v>
      </c>
      <c r="C211" s="14">
        <f t="shared" si="64"/>
        <v>237</v>
      </c>
      <c r="D211" s="14">
        <f t="shared" si="64"/>
        <v>19816</v>
      </c>
      <c r="E211" s="14">
        <f t="shared" si="64"/>
        <v>1011653</v>
      </c>
      <c r="F211" s="14">
        <f>SUM(F212:F214)/3</f>
        <v>43.873333333333335</v>
      </c>
      <c r="G211" s="10"/>
    </row>
    <row r="212" spans="1:7" ht="15.6" hidden="1" outlineLevel="2" x14ac:dyDescent="0.6">
      <c r="A212" s="25" t="s">
        <v>89</v>
      </c>
      <c r="B212" s="6">
        <v>282</v>
      </c>
      <c r="C212" s="6">
        <v>189</v>
      </c>
      <c r="D212">
        <v>17476</v>
      </c>
      <c r="E212" s="6">
        <v>934012</v>
      </c>
      <c r="F212">
        <v>53.45</v>
      </c>
      <c r="G212" s="3"/>
    </row>
    <row r="213" spans="1:7" ht="15.6" hidden="1" outlineLevel="2" x14ac:dyDescent="0.6">
      <c r="A213" s="25" t="s">
        <v>91</v>
      </c>
      <c r="B213">
        <v>29</v>
      </c>
      <c r="C213">
        <v>27</v>
      </c>
      <c r="D213">
        <v>2159</v>
      </c>
      <c r="E213">
        <v>69302</v>
      </c>
      <c r="F213">
        <v>32.1</v>
      </c>
    </row>
    <row r="214" spans="1:7" ht="15.6" hidden="1" outlineLevel="2" x14ac:dyDescent="0.6">
      <c r="A214" s="25" t="s">
        <v>92</v>
      </c>
      <c r="B214">
        <v>15</v>
      </c>
      <c r="C214">
        <v>21</v>
      </c>
      <c r="D214">
        <v>181</v>
      </c>
      <c r="E214">
        <v>8339</v>
      </c>
      <c r="F214">
        <v>46.07</v>
      </c>
    </row>
    <row r="215" spans="1:7" ht="15.6" hidden="1" outlineLevel="2" x14ac:dyDescent="0.6">
      <c r="A215" s="25" t="s">
        <v>94</v>
      </c>
      <c r="B215">
        <v>0</v>
      </c>
      <c r="C215">
        <v>0</v>
      </c>
      <c r="D215">
        <v>0</v>
      </c>
      <c r="E215">
        <v>0</v>
      </c>
      <c r="F215" s="26"/>
      <c r="G215" s="3"/>
    </row>
    <row r="216" spans="1:7" ht="15.6" hidden="1" outlineLevel="2" x14ac:dyDescent="0.6">
      <c r="A216" s="25" t="s">
        <v>93</v>
      </c>
      <c r="B216">
        <v>0</v>
      </c>
      <c r="C216">
        <v>0</v>
      </c>
      <c r="D216">
        <v>0</v>
      </c>
      <c r="E216">
        <v>0</v>
      </c>
      <c r="F216" s="26"/>
      <c r="G216" s="3"/>
    </row>
    <row r="217" spans="1:7" s="22" customFormat="1" ht="15.6" outlineLevel="1" collapsed="1" x14ac:dyDescent="0.6">
      <c r="A217" s="21" t="s">
        <v>32</v>
      </c>
      <c r="B217" s="14">
        <f t="shared" ref="B217:E217" si="65">B218+B219+B220+B221+B222</f>
        <v>2240</v>
      </c>
      <c r="C217" s="14">
        <f t="shared" si="65"/>
        <v>1447</v>
      </c>
      <c r="D217" s="14">
        <f t="shared" si="65"/>
        <v>142798</v>
      </c>
      <c r="E217" s="14">
        <f t="shared" si="65"/>
        <v>8213619</v>
      </c>
      <c r="F217" s="14">
        <f>SUM(F218:F220)/3</f>
        <v>49.01</v>
      </c>
      <c r="G217" s="10"/>
    </row>
    <row r="218" spans="1:7" ht="15.6" hidden="1" outlineLevel="2" x14ac:dyDescent="0.6">
      <c r="A218" s="25" t="s">
        <v>89</v>
      </c>
      <c r="B218" s="6">
        <v>1893</v>
      </c>
      <c r="C218" s="6">
        <v>1143</v>
      </c>
      <c r="D218">
        <v>124670</v>
      </c>
      <c r="E218" s="6">
        <v>7544409</v>
      </c>
      <c r="F218">
        <v>60.52</v>
      </c>
      <c r="G218" s="3"/>
    </row>
    <row r="219" spans="1:7" ht="15.6" hidden="1" outlineLevel="2" x14ac:dyDescent="0.6">
      <c r="A219" s="25" t="s">
        <v>91</v>
      </c>
      <c r="B219">
        <v>289</v>
      </c>
      <c r="C219">
        <v>244</v>
      </c>
      <c r="D219">
        <v>17602</v>
      </c>
      <c r="E219">
        <v>642913</v>
      </c>
      <c r="F219">
        <v>36.520000000000003</v>
      </c>
    </row>
    <row r="220" spans="1:7" ht="15.6" hidden="1" outlineLevel="2" x14ac:dyDescent="0.6">
      <c r="A220" s="25" t="s">
        <v>92</v>
      </c>
      <c r="B220">
        <v>58</v>
      </c>
      <c r="C220">
        <v>60</v>
      </c>
      <c r="D220">
        <v>526</v>
      </c>
      <c r="E220">
        <v>26297</v>
      </c>
      <c r="F220">
        <v>49.99</v>
      </c>
    </row>
    <row r="221" spans="1:7" ht="15.6" hidden="1" outlineLevel="2" x14ac:dyDescent="0.6">
      <c r="A221" s="25" t="s">
        <v>94</v>
      </c>
      <c r="B221">
        <v>0</v>
      </c>
      <c r="C221">
        <v>0</v>
      </c>
      <c r="D221">
        <v>0</v>
      </c>
      <c r="E221">
        <v>0</v>
      </c>
      <c r="F221" s="26"/>
      <c r="G221" s="3"/>
    </row>
    <row r="222" spans="1:7" ht="15.6" hidden="1" outlineLevel="2" x14ac:dyDescent="0.6">
      <c r="A222" s="25" t="s">
        <v>93</v>
      </c>
      <c r="B222">
        <v>0</v>
      </c>
      <c r="C222">
        <v>0</v>
      </c>
      <c r="D222">
        <v>0</v>
      </c>
      <c r="E222">
        <v>0</v>
      </c>
      <c r="F222" s="26"/>
      <c r="G222" s="3"/>
    </row>
    <row r="223" spans="1:7" s="22" customFormat="1" ht="15.6" outlineLevel="1" collapsed="1" x14ac:dyDescent="0.6">
      <c r="A223" s="21" t="s">
        <v>33</v>
      </c>
      <c r="B223" s="14">
        <f t="shared" ref="B223:E223" si="66">B224+B225+B226+B227+B228</f>
        <v>2062</v>
      </c>
      <c r="C223" s="14">
        <f t="shared" si="66"/>
        <v>1365</v>
      </c>
      <c r="D223" s="14">
        <f t="shared" si="66"/>
        <v>136805</v>
      </c>
      <c r="E223" s="14">
        <f t="shared" si="66"/>
        <v>7892688</v>
      </c>
      <c r="F223" s="14">
        <f>SUM(F224:F226)/3</f>
        <v>54.123333333333335</v>
      </c>
      <c r="G223" s="10"/>
    </row>
    <row r="224" spans="1:7" ht="15.6" hidden="1" outlineLevel="2" x14ac:dyDescent="0.6">
      <c r="A224" s="25" t="s">
        <v>89</v>
      </c>
      <c r="B224" s="6">
        <v>1776</v>
      </c>
      <c r="C224" s="6">
        <v>1084</v>
      </c>
      <c r="D224">
        <v>124521</v>
      </c>
      <c r="E224" s="6">
        <v>7420927</v>
      </c>
      <c r="F224">
        <v>62.9</v>
      </c>
      <c r="G224" s="3"/>
    </row>
    <row r="225" spans="1:7" ht="15.6" hidden="1" outlineLevel="2" x14ac:dyDescent="0.6">
      <c r="A225" s="25" t="s">
        <v>91</v>
      </c>
      <c r="B225">
        <v>195</v>
      </c>
      <c r="C225">
        <v>195</v>
      </c>
      <c r="D225">
        <v>11480</v>
      </c>
      <c r="E225">
        <v>423985</v>
      </c>
      <c r="F225">
        <v>40.049999999999997</v>
      </c>
    </row>
    <row r="226" spans="1:7" ht="15.6" hidden="1" outlineLevel="2" x14ac:dyDescent="0.6">
      <c r="A226" s="25" t="s">
        <v>92</v>
      </c>
      <c r="B226">
        <v>91</v>
      </c>
      <c r="C226">
        <v>86</v>
      </c>
      <c r="D226">
        <v>804</v>
      </c>
      <c r="E226">
        <v>47776</v>
      </c>
      <c r="F226">
        <v>59.42</v>
      </c>
    </row>
    <row r="227" spans="1:7" ht="15.6" hidden="1" outlineLevel="2" x14ac:dyDescent="0.6">
      <c r="A227" s="25" t="s">
        <v>94</v>
      </c>
      <c r="B227">
        <v>0</v>
      </c>
      <c r="C227">
        <v>0</v>
      </c>
      <c r="D227">
        <v>0</v>
      </c>
      <c r="E227">
        <v>0</v>
      </c>
      <c r="F227" s="26"/>
      <c r="G227" s="3"/>
    </row>
    <row r="228" spans="1:7" ht="15.6" hidden="1" outlineLevel="2" x14ac:dyDescent="0.6">
      <c r="A228" s="25" t="s">
        <v>93</v>
      </c>
      <c r="B228">
        <v>0</v>
      </c>
      <c r="C228">
        <v>0</v>
      </c>
      <c r="D228">
        <v>0</v>
      </c>
      <c r="E228">
        <v>0</v>
      </c>
      <c r="F228" s="26"/>
      <c r="G228" s="3"/>
    </row>
    <row r="229" spans="1:7" s="22" customFormat="1" ht="15.6" outlineLevel="1" collapsed="1" x14ac:dyDescent="0.6">
      <c r="A229" s="21" t="s">
        <v>34</v>
      </c>
      <c r="B229" s="14">
        <f t="shared" ref="B229:E229" si="67">B230+B231+B232+B233+B234</f>
        <v>2321</v>
      </c>
      <c r="C229" s="14">
        <f t="shared" si="67"/>
        <v>1763</v>
      </c>
      <c r="D229" s="14">
        <f t="shared" si="67"/>
        <v>116419</v>
      </c>
      <c r="E229" s="14">
        <f t="shared" si="67"/>
        <v>7195520</v>
      </c>
      <c r="F229" s="14">
        <f>SUM(F230:F232)/3</f>
        <v>49.639999999999993</v>
      </c>
      <c r="G229" s="10"/>
    </row>
    <row r="230" spans="1:7" ht="15.6" hidden="1" outlineLevel="2" x14ac:dyDescent="0.6">
      <c r="A230" s="25" t="s">
        <v>89</v>
      </c>
      <c r="B230" s="6">
        <v>1965</v>
      </c>
      <c r="C230" s="6">
        <v>1443</v>
      </c>
      <c r="D230">
        <v>100555</v>
      </c>
      <c r="E230" s="6">
        <v>6601034</v>
      </c>
      <c r="F230">
        <v>65.650000000000006</v>
      </c>
      <c r="G230" s="3"/>
    </row>
    <row r="231" spans="1:7" ht="15.6" hidden="1" outlineLevel="2" x14ac:dyDescent="0.6">
      <c r="A231" s="25" t="s">
        <v>91</v>
      </c>
      <c r="B231">
        <v>266</v>
      </c>
      <c r="C231">
        <v>235</v>
      </c>
      <c r="D231">
        <v>15071</v>
      </c>
      <c r="E231">
        <v>557752</v>
      </c>
      <c r="F231">
        <v>37.01</v>
      </c>
    </row>
    <row r="232" spans="1:7" ht="15.6" hidden="1" outlineLevel="2" x14ac:dyDescent="0.6">
      <c r="A232" s="25" t="s">
        <v>92</v>
      </c>
      <c r="B232">
        <v>89</v>
      </c>
      <c r="C232">
        <v>84</v>
      </c>
      <c r="D232">
        <v>786</v>
      </c>
      <c r="E232">
        <v>36311</v>
      </c>
      <c r="F232">
        <v>46.26</v>
      </c>
    </row>
    <row r="233" spans="1:7" ht="15.6" hidden="1" outlineLevel="2" x14ac:dyDescent="0.6">
      <c r="A233" s="25" t="s">
        <v>94</v>
      </c>
      <c r="B233">
        <v>1</v>
      </c>
      <c r="C233">
        <v>1</v>
      </c>
      <c r="D233">
        <v>7</v>
      </c>
      <c r="E233">
        <v>423</v>
      </c>
      <c r="F233">
        <v>60.43</v>
      </c>
      <c r="G233" s="3"/>
    </row>
    <row r="234" spans="1:7" ht="15.6" hidden="1" outlineLevel="2" x14ac:dyDescent="0.6">
      <c r="A234" s="25" t="s">
        <v>93</v>
      </c>
      <c r="B234">
        <v>0</v>
      </c>
      <c r="C234">
        <v>0</v>
      </c>
      <c r="D234">
        <v>0</v>
      </c>
      <c r="E234">
        <v>0</v>
      </c>
      <c r="F234" s="26"/>
      <c r="G234" s="3"/>
    </row>
    <row r="235" spans="1:7" s="22" customFormat="1" ht="15.6" outlineLevel="1" collapsed="1" x14ac:dyDescent="0.6">
      <c r="A235" s="21" t="s">
        <v>35</v>
      </c>
      <c r="B235" s="14">
        <f t="shared" ref="B235:E235" si="68">B236+B237+B238+B239+B240</f>
        <v>7094</v>
      </c>
      <c r="C235" s="14">
        <f t="shared" si="68"/>
        <v>4974</v>
      </c>
      <c r="D235" s="14">
        <f t="shared" si="68"/>
        <v>369101</v>
      </c>
      <c r="E235" s="14">
        <f t="shared" si="68"/>
        <v>21443894</v>
      </c>
      <c r="F235" s="14">
        <f>SUM(F236:F238)/3</f>
        <v>49.430000000000007</v>
      </c>
      <c r="G235" s="10"/>
    </row>
    <row r="236" spans="1:7" ht="15.6" hidden="1" outlineLevel="2" x14ac:dyDescent="0.6">
      <c r="A236" s="25" t="s">
        <v>89</v>
      </c>
      <c r="B236" s="6">
        <v>6015</v>
      </c>
      <c r="C236" s="6">
        <v>3991</v>
      </c>
      <c r="D236">
        <v>326669</v>
      </c>
      <c r="E236" s="6">
        <v>19866691</v>
      </c>
      <c r="F236">
        <v>60.82</v>
      </c>
      <c r="G236" s="3"/>
    </row>
    <row r="237" spans="1:7" ht="15.6" hidden="1" outlineLevel="2" x14ac:dyDescent="0.6">
      <c r="A237" s="25" t="s">
        <v>91</v>
      </c>
      <c r="B237">
        <v>741</v>
      </c>
      <c r="C237">
        <v>639</v>
      </c>
      <c r="D237">
        <v>39337</v>
      </c>
      <c r="E237">
        <v>1418061</v>
      </c>
      <c r="F237">
        <v>36.049999999999997</v>
      </c>
    </row>
    <row r="238" spans="1:7" ht="15.6" hidden="1" outlineLevel="2" x14ac:dyDescent="0.6">
      <c r="A238" s="25" t="s">
        <v>92</v>
      </c>
      <c r="B238">
        <v>338</v>
      </c>
      <c r="C238">
        <v>344</v>
      </c>
      <c r="D238">
        <v>3095</v>
      </c>
      <c r="E238">
        <v>159142</v>
      </c>
      <c r="F238">
        <v>51.42</v>
      </c>
    </row>
    <row r="239" spans="1:7" ht="15.6" hidden="1" outlineLevel="2" x14ac:dyDescent="0.6">
      <c r="A239" s="25" t="s">
        <v>94</v>
      </c>
      <c r="B239">
        <v>0</v>
      </c>
      <c r="C239">
        <v>0</v>
      </c>
      <c r="D239">
        <v>0</v>
      </c>
      <c r="E239">
        <v>0</v>
      </c>
      <c r="F239" s="26"/>
      <c r="G239" s="3"/>
    </row>
    <row r="240" spans="1:7" ht="15.6" hidden="1" outlineLevel="2" x14ac:dyDescent="0.6">
      <c r="A240" s="25" t="s">
        <v>93</v>
      </c>
      <c r="B240">
        <v>0</v>
      </c>
      <c r="C240">
        <v>0</v>
      </c>
      <c r="D240">
        <v>0</v>
      </c>
      <c r="E240">
        <v>0</v>
      </c>
      <c r="F240" s="26"/>
      <c r="G240" s="3"/>
    </row>
    <row r="241" spans="1:7" s="22" customFormat="1" ht="15.6" outlineLevel="1" collapsed="1" x14ac:dyDescent="0.6">
      <c r="A241" s="21" t="s">
        <v>36</v>
      </c>
      <c r="B241" s="14">
        <f t="shared" ref="B241:E241" si="69">B242+B243+B244+B245+B246</f>
        <v>2421</v>
      </c>
      <c r="C241" s="14">
        <f t="shared" si="69"/>
        <v>2068</v>
      </c>
      <c r="D241" s="14">
        <f t="shared" si="69"/>
        <v>72265</v>
      </c>
      <c r="E241" s="14">
        <f t="shared" si="69"/>
        <v>4318598</v>
      </c>
      <c r="F241" s="14">
        <f>SUM(F242:F244)/3</f>
        <v>50.676666666666669</v>
      </c>
      <c r="G241" s="10"/>
    </row>
    <row r="242" spans="1:7" ht="15.6" hidden="1" outlineLevel="2" x14ac:dyDescent="0.6">
      <c r="A242" s="25" t="s">
        <v>89</v>
      </c>
      <c r="B242" s="6">
        <v>2111</v>
      </c>
      <c r="C242" s="6">
        <v>1770</v>
      </c>
      <c r="D242">
        <v>60751</v>
      </c>
      <c r="E242" s="6">
        <v>3883953</v>
      </c>
      <c r="F242">
        <v>63.93</v>
      </c>
      <c r="G242" s="3"/>
    </row>
    <row r="243" spans="1:7" ht="15.6" hidden="1" outlineLevel="2" x14ac:dyDescent="0.6">
      <c r="A243" s="25" t="s">
        <v>91</v>
      </c>
      <c r="B243">
        <v>183</v>
      </c>
      <c r="C243">
        <v>165</v>
      </c>
      <c r="D243">
        <v>10472</v>
      </c>
      <c r="E243">
        <v>380333</v>
      </c>
      <c r="F243">
        <v>36.32</v>
      </c>
    </row>
    <row r="244" spans="1:7" ht="15.6" hidden="1" outlineLevel="2" x14ac:dyDescent="0.6">
      <c r="A244" s="25" t="s">
        <v>92</v>
      </c>
      <c r="B244">
        <v>126</v>
      </c>
      <c r="C244">
        <v>132</v>
      </c>
      <c r="D244">
        <v>1034</v>
      </c>
      <c r="E244">
        <v>53537</v>
      </c>
      <c r="F244">
        <v>51.78</v>
      </c>
    </row>
    <row r="245" spans="1:7" ht="15.6" hidden="1" outlineLevel="2" x14ac:dyDescent="0.6">
      <c r="A245" s="25" t="s">
        <v>94</v>
      </c>
      <c r="B245">
        <v>1</v>
      </c>
      <c r="C245">
        <v>1</v>
      </c>
      <c r="D245">
        <v>8</v>
      </c>
      <c r="E245">
        <v>775</v>
      </c>
      <c r="F245">
        <v>96.84</v>
      </c>
      <c r="G245" s="3"/>
    </row>
    <row r="246" spans="1:7" ht="15.6" hidden="1" outlineLevel="2" x14ac:dyDescent="0.6">
      <c r="A246" s="25" t="s">
        <v>93</v>
      </c>
      <c r="B246">
        <v>0</v>
      </c>
      <c r="C246">
        <v>0</v>
      </c>
      <c r="D246">
        <v>0</v>
      </c>
      <c r="E246">
        <v>0</v>
      </c>
      <c r="F246" s="26"/>
      <c r="G246" s="3"/>
    </row>
    <row r="247" spans="1:7" s="22" customFormat="1" ht="15" customHeight="1" outlineLevel="1" collapsed="1" x14ac:dyDescent="0.6">
      <c r="A247" s="21" t="s">
        <v>37</v>
      </c>
      <c r="B247" s="14">
        <f t="shared" ref="B247:E247" si="70">B248+B249+B250+B251+B252</f>
        <v>20257</v>
      </c>
      <c r="C247" s="14">
        <f t="shared" si="70"/>
        <v>18312</v>
      </c>
      <c r="D247" s="14">
        <f t="shared" si="70"/>
        <v>631703</v>
      </c>
      <c r="E247" s="14">
        <f t="shared" si="70"/>
        <v>36172858</v>
      </c>
      <c r="F247" s="14">
        <f>SUM(F248:F250)/3</f>
        <v>47.063333333333333</v>
      </c>
      <c r="G247" s="10"/>
    </row>
    <row r="248" spans="1:7" ht="15.6" hidden="1" outlineLevel="2" x14ac:dyDescent="0.6">
      <c r="A248" s="25" t="s">
        <v>89</v>
      </c>
      <c r="B248" s="6">
        <v>17964</v>
      </c>
      <c r="C248" s="6">
        <v>16078</v>
      </c>
      <c r="D248">
        <v>561732</v>
      </c>
      <c r="E248" s="6">
        <v>33618086</v>
      </c>
      <c r="F248">
        <v>59.85</v>
      </c>
      <c r="G248" s="3"/>
    </row>
    <row r="249" spans="1:7" ht="15.6" hidden="1" outlineLevel="2" x14ac:dyDescent="0.6">
      <c r="A249" s="25" t="s">
        <v>91</v>
      </c>
      <c r="B249">
        <v>1073</v>
      </c>
      <c r="C249">
        <v>987</v>
      </c>
      <c r="D249">
        <v>60560</v>
      </c>
      <c r="E249">
        <v>2107446</v>
      </c>
      <c r="F249">
        <v>34.799999999999997</v>
      </c>
    </row>
    <row r="250" spans="1:7" ht="15.6" hidden="1" outlineLevel="2" x14ac:dyDescent="0.6">
      <c r="A250" s="25" t="s">
        <v>92</v>
      </c>
      <c r="B250">
        <v>1205</v>
      </c>
      <c r="C250">
        <v>1232</v>
      </c>
      <c r="D250">
        <v>9305</v>
      </c>
      <c r="E250">
        <v>433079</v>
      </c>
      <c r="F250">
        <v>46.54</v>
      </c>
    </row>
    <row r="251" spans="1:7" ht="15.6" hidden="1" outlineLevel="2" x14ac:dyDescent="0.6">
      <c r="A251" s="25" t="s">
        <v>94</v>
      </c>
      <c r="B251">
        <v>15</v>
      </c>
      <c r="C251">
        <v>15</v>
      </c>
      <c r="D251">
        <v>106</v>
      </c>
      <c r="E251">
        <v>14247</v>
      </c>
      <c r="F251">
        <v>134.41</v>
      </c>
      <c r="G251" s="3"/>
    </row>
    <row r="252" spans="1:7" ht="15.6" hidden="1" outlineLevel="2" x14ac:dyDescent="0.6">
      <c r="A252" s="25" t="s">
        <v>93</v>
      </c>
      <c r="B252">
        <v>0</v>
      </c>
      <c r="C252">
        <v>0</v>
      </c>
      <c r="D252">
        <v>0</v>
      </c>
      <c r="E252">
        <v>0</v>
      </c>
      <c r="F252" s="26"/>
      <c r="G252" s="3"/>
    </row>
    <row r="253" spans="1:7" ht="15.6" outlineLevel="1" collapsed="1" x14ac:dyDescent="0.6">
      <c r="A253" s="25"/>
      <c r="B253" s="26"/>
      <c r="C253" s="26"/>
      <c r="D253" s="26"/>
      <c r="E253" s="26"/>
      <c r="F253" s="26"/>
      <c r="G253" s="3"/>
    </row>
    <row r="254" spans="1:7" ht="15.6" outlineLevel="1" x14ac:dyDescent="0.6">
      <c r="A254" s="25"/>
      <c r="B254" s="26"/>
      <c r="C254" s="26"/>
      <c r="D254" s="26"/>
      <c r="E254" s="26"/>
      <c r="F254" s="26"/>
      <c r="G254" s="3"/>
    </row>
    <row r="255" spans="1:7" s="4" customFormat="1" ht="29.4" customHeight="1" x14ac:dyDescent="0.6">
      <c r="A255" s="11" t="s">
        <v>38</v>
      </c>
      <c r="B255" s="9">
        <f>SUM(B256:B260)</f>
        <v>29175</v>
      </c>
      <c r="C255" s="9">
        <f t="shared" ref="C255:E255" si="71">SUM(C256:C260)</f>
        <v>25829</v>
      </c>
      <c r="D255" s="9">
        <f t="shared" si="71"/>
        <v>898826</v>
      </c>
      <c r="E255" s="9">
        <f t="shared" si="71"/>
        <v>53886906</v>
      </c>
      <c r="F255" s="8">
        <f>E256/D255</f>
        <v>55.418825223124387</v>
      </c>
      <c r="G255" s="12"/>
    </row>
    <row r="256" spans="1:7" ht="15.6" outlineLevel="2" x14ac:dyDescent="0.6">
      <c r="A256" s="25" t="s">
        <v>89</v>
      </c>
      <c r="B256" s="6">
        <f>B262+B268+B274+B280+B286+B292+B298+B304+B310+B316+B322+B328+B334+B340+B346+B352</f>
        <v>25687</v>
      </c>
      <c r="C256" s="6">
        <f t="shared" ref="C256:E256" si="72">C262+C268+C274+C280+C286+C292+C298+C304+C310+C316+C322+C328+C334+C340+C346+C352</f>
        <v>22515</v>
      </c>
      <c r="D256" s="6">
        <f t="shared" si="72"/>
        <v>787846</v>
      </c>
      <c r="E256" s="6">
        <f t="shared" si="72"/>
        <v>49811881</v>
      </c>
      <c r="F256"/>
      <c r="G256" s="3"/>
    </row>
    <row r="257" spans="1:7" ht="15.6" outlineLevel="2" x14ac:dyDescent="0.6">
      <c r="A257" s="25" t="s">
        <v>91</v>
      </c>
      <c r="B257" s="6">
        <f t="shared" ref="B257:B260" si="73">B263+B269+B275+B281+B287+B293+B299+B305+B311+B317+B323+B329+B335+B341+B347+B353</f>
        <v>1771</v>
      </c>
      <c r="C257" s="6">
        <f t="shared" ref="C257:E257" si="74">C263+C269+C275+C281+C287+C293+C299+C305+C311+C317+C323+C329+C335+C341+C347+C353</f>
        <v>1583</v>
      </c>
      <c r="D257" s="6">
        <f t="shared" si="74"/>
        <v>96962</v>
      </c>
      <c r="E257" s="6">
        <f t="shared" si="74"/>
        <v>3373839</v>
      </c>
      <c r="F257"/>
      <c r="G257" s="3"/>
    </row>
    <row r="258" spans="1:7" ht="15.6" outlineLevel="2" x14ac:dyDescent="0.6">
      <c r="A258" s="25" t="s">
        <v>92</v>
      </c>
      <c r="B258" s="6">
        <f t="shared" si="73"/>
        <v>1707</v>
      </c>
      <c r="C258" s="6">
        <f t="shared" ref="C258:E258" si="75">C264+C270+C276+C282+C288+C294+C300+C306+C312+C318+C324+C330+C336+C342+C348+C354</f>
        <v>1721</v>
      </c>
      <c r="D258" s="6">
        <f t="shared" si="75"/>
        <v>13969</v>
      </c>
      <c r="E258" s="6">
        <f t="shared" si="75"/>
        <v>695669</v>
      </c>
      <c r="F258"/>
      <c r="G258" s="3"/>
    </row>
    <row r="259" spans="1:7" ht="15.6" outlineLevel="2" x14ac:dyDescent="0.6">
      <c r="A259" s="25" t="s">
        <v>94</v>
      </c>
      <c r="B259" s="6">
        <f t="shared" si="73"/>
        <v>10</v>
      </c>
      <c r="C259" s="6">
        <f t="shared" ref="C259:E259" si="76">C265+C271+C277+C283+C289+C295+C301+C307+C313+C319+C325+C331+C337+C343+C349+C355</f>
        <v>10</v>
      </c>
      <c r="D259" s="6">
        <f t="shared" si="76"/>
        <v>49</v>
      </c>
      <c r="E259" s="6">
        <f t="shared" si="76"/>
        <v>5517</v>
      </c>
      <c r="F259" s="26"/>
      <c r="G259" s="3"/>
    </row>
    <row r="260" spans="1:7" ht="15.6" outlineLevel="2" x14ac:dyDescent="0.6">
      <c r="A260" s="25" t="s">
        <v>93</v>
      </c>
      <c r="B260" s="6">
        <f t="shared" si="73"/>
        <v>0</v>
      </c>
      <c r="C260" s="6">
        <f t="shared" ref="C260:E260" si="77">C266+C272+C278+C284+C290+C296+C302+C308+C314+C320+C326+C332+C338+C344+C350+C356</f>
        <v>0</v>
      </c>
      <c r="D260" s="6">
        <f t="shared" si="77"/>
        <v>0</v>
      </c>
      <c r="E260" s="6">
        <f t="shared" si="77"/>
        <v>0</v>
      </c>
      <c r="F260" s="26"/>
      <c r="G260" s="3"/>
    </row>
    <row r="261" spans="1:7" s="22" customFormat="1" ht="15.6" outlineLevel="1" x14ac:dyDescent="0.6">
      <c r="A261" s="21" t="s">
        <v>39</v>
      </c>
      <c r="B261" s="14">
        <f t="shared" ref="B261:E261" si="78">B262+B263+B264+B265+B266</f>
        <v>42</v>
      </c>
      <c r="C261" s="14">
        <f t="shared" si="78"/>
        <v>29</v>
      </c>
      <c r="D261" s="14">
        <f t="shared" si="78"/>
        <v>1822</v>
      </c>
      <c r="E261" s="14">
        <f t="shared" si="78"/>
        <v>106223</v>
      </c>
      <c r="F261" s="14">
        <f>SUM(F262:F264)/3</f>
        <v>40.693333333333335</v>
      </c>
      <c r="G261" s="10"/>
    </row>
    <row r="262" spans="1:7" ht="15.6" outlineLevel="2" x14ac:dyDescent="0.6">
      <c r="A262" s="25" t="s">
        <v>89</v>
      </c>
      <c r="B262" s="6">
        <v>39</v>
      </c>
      <c r="C262" s="6">
        <v>27</v>
      </c>
      <c r="D262">
        <v>1761</v>
      </c>
      <c r="E262" s="6">
        <v>104230</v>
      </c>
      <c r="F262">
        <v>59.19</v>
      </c>
      <c r="G262" s="3"/>
    </row>
    <row r="263" spans="1:7" ht="15.6" outlineLevel="2" x14ac:dyDescent="0.6">
      <c r="A263" s="25" t="s">
        <v>91</v>
      </c>
      <c r="B263">
        <v>1</v>
      </c>
      <c r="C263">
        <v>0</v>
      </c>
      <c r="D263">
        <v>47</v>
      </c>
      <c r="E263">
        <v>1584</v>
      </c>
      <c r="F263">
        <v>33.71</v>
      </c>
      <c r="G263">
        <v>1584</v>
      </c>
    </row>
    <row r="264" spans="1:7" ht="15.6" outlineLevel="2" x14ac:dyDescent="0.6">
      <c r="A264" s="25" t="s">
        <v>92</v>
      </c>
      <c r="B264">
        <v>2</v>
      </c>
      <c r="C264">
        <v>2</v>
      </c>
      <c r="D264">
        <v>14</v>
      </c>
      <c r="E264">
        <v>409</v>
      </c>
      <c r="F264">
        <v>29.18</v>
      </c>
      <c r="G264">
        <v>409</v>
      </c>
    </row>
    <row r="265" spans="1:7" ht="15.6" outlineLevel="2" x14ac:dyDescent="0.6">
      <c r="A265" s="25" t="s">
        <v>94</v>
      </c>
      <c r="B265">
        <v>0</v>
      </c>
      <c r="C265">
        <v>0</v>
      </c>
      <c r="D265">
        <v>0</v>
      </c>
      <c r="E265">
        <v>0</v>
      </c>
      <c r="F265" s="26"/>
      <c r="G265" s="3"/>
    </row>
    <row r="266" spans="1:7" ht="15.6" outlineLevel="2" x14ac:dyDescent="0.6">
      <c r="A266" s="25" t="s">
        <v>93</v>
      </c>
      <c r="B266">
        <v>0</v>
      </c>
      <c r="C266">
        <v>0</v>
      </c>
      <c r="D266">
        <v>0</v>
      </c>
      <c r="E266">
        <v>0</v>
      </c>
      <c r="F266" s="26"/>
      <c r="G266" s="3"/>
    </row>
    <row r="267" spans="1:7" s="22" customFormat="1" ht="15.6" outlineLevel="1" x14ac:dyDescent="0.6">
      <c r="A267" s="21" t="s">
        <v>40</v>
      </c>
      <c r="B267" s="14">
        <f t="shared" ref="B267:E267" si="79">B268+B269+B270+B271+B272</f>
        <v>4</v>
      </c>
      <c r="C267" s="14">
        <f t="shared" si="79"/>
        <v>4</v>
      </c>
      <c r="D267" s="14">
        <f t="shared" si="79"/>
        <v>90</v>
      </c>
      <c r="E267" s="14">
        <f t="shared" si="79"/>
        <v>6095</v>
      </c>
      <c r="F267" s="14">
        <f>SUM(F268:F270)/1</f>
        <v>67.72</v>
      </c>
      <c r="G267" s="10"/>
    </row>
    <row r="268" spans="1:7" ht="15.6" outlineLevel="2" x14ac:dyDescent="0.6">
      <c r="A268" s="25" t="s">
        <v>89</v>
      </c>
      <c r="B268" s="6">
        <v>4</v>
      </c>
      <c r="C268" s="6">
        <v>4</v>
      </c>
      <c r="D268">
        <v>90</v>
      </c>
      <c r="E268" s="6">
        <v>6095</v>
      </c>
      <c r="F268">
        <v>67.72</v>
      </c>
      <c r="G268" s="3"/>
    </row>
    <row r="269" spans="1:7" ht="15.6" outlineLevel="2" x14ac:dyDescent="0.6">
      <c r="A269" s="25" t="s">
        <v>91</v>
      </c>
      <c r="B269">
        <v>0</v>
      </c>
      <c r="C269">
        <v>0</v>
      </c>
      <c r="D269">
        <v>0</v>
      </c>
      <c r="E269">
        <v>0</v>
      </c>
      <c r="F269">
        <v>0</v>
      </c>
      <c r="G269" s="3"/>
    </row>
    <row r="270" spans="1:7" ht="15.6" outlineLevel="2" x14ac:dyDescent="0.6">
      <c r="A270" s="25" t="s">
        <v>92</v>
      </c>
      <c r="B270">
        <v>0</v>
      </c>
      <c r="C270">
        <v>0</v>
      </c>
      <c r="D270">
        <v>0</v>
      </c>
      <c r="E270">
        <v>0</v>
      </c>
      <c r="F270">
        <v>0</v>
      </c>
      <c r="G270" s="3"/>
    </row>
    <row r="271" spans="1:7" ht="15.6" outlineLevel="2" x14ac:dyDescent="0.6">
      <c r="A271" s="25" t="s">
        <v>94</v>
      </c>
      <c r="B271">
        <v>0</v>
      </c>
      <c r="C271">
        <v>0</v>
      </c>
      <c r="D271">
        <v>0</v>
      </c>
      <c r="E271">
        <v>0</v>
      </c>
      <c r="F271" s="26"/>
      <c r="G271" s="3"/>
    </row>
    <row r="272" spans="1:7" ht="15.6" outlineLevel="2" x14ac:dyDescent="0.6">
      <c r="A272" s="25" t="s">
        <v>93</v>
      </c>
      <c r="B272">
        <v>0</v>
      </c>
      <c r="C272">
        <v>0</v>
      </c>
      <c r="D272">
        <v>0</v>
      </c>
      <c r="E272">
        <v>0</v>
      </c>
      <c r="F272" s="26"/>
      <c r="G272" s="3"/>
    </row>
    <row r="273" spans="1:7" s="22" customFormat="1" ht="15" customHeight="1" outlineLevel="1" x14ac:dyDescent="0.6">
      <c r="A273" s="21" t="s">
        <v>41</v>
      </c>
      <c r="B273" s="14">
        <f t="shared" ref="B273:E273" si="80">B274+B275+B276+B277+B278</f>
        <v>284</v>
      </c>
      <c r="C273" s="14">
        <f t="shared" si="80"/>
        <v>239</v>
      </c>
      <c r="D273" s="14">
        <f t="shared" si="80"/>
        <v>6731</v>
      </c>
      <c r="E273" s="14">
        <f t="shared" si="80"/>
        <v>418520</v>
      </c>
      <c r="F273" s="14">
        <f>SUM(F274:F276)/3</f>
        <v>54.066666666666663</v>
      </c>
      <c r="G273" s="10"/>
    </row>
    <row r="274" spans="1:7" ht="15.6" outlineLevel="2" x14ac:dyDescent="0.6">
      <c r="A274" s="25" t="s">
        <v>89</v>
      </c>
      <c r="B274" s="6">
        <v>250</v>
      </c>
      <c r="C274" s="6">
        <v>208</v>
      </c>
      <c r="D274">
        <v>6146</v>
      </c>
      <c r="E274" s="6">
        <v>389775</v>
      </c>
      <c r="F274">
        <v>63.42</v>
      </c>
      <c r="G274" s="3"/>
    </row>
    <row r="275" spans="1:7" ht="15.6" outlineLevel="2" x14ac:dyDescent="0.6">
      <c r="A275" s="25" t="s">
        <v>91</v>
      </c>
      <c r="B275">
        <v>7</v>
      </c>
      <c r="C275">
        <v>7</v>
      </c>
      <c r="D275">
        <v>385</v>
      </c>
      <c r="E275">
        <v>18707</v>
      </c>
      <c r="F275">
        <v>48.59</v>
      </c>
      <c r="G275">
        <v>18707</v>
      </c>
    </row>
    <row r="276" spans="1:7" ht="15.6" outlineLevel="2" x14ac:dyDescent="0.6">
      <c r="A276" s="25" t="s">
        <v>92</v>
      </c>
      <c r="B276">
        <v>27</v>
      </c>
      <c r="C276">
        <v>24</v>
      </c>
      <c r="D276">
        <v>200</v>
      </c>
      <c r="E276">
        <v>10038</v>
      </c>
      <c r="F276">
        <v>50.19</v>
      </c>
      <c r="G276">
        <v>10038</v>
      </c>
    </row>
    <row r="277" spans="1:7" ht="15.6" outlineLevel="2" x14ac:dyDescent="0.6">
      <c r="A277" s="25" t="s">
        <v>94</v>
      </c>
      <c r="B277">
        <v>0</v>
      </c>
      <c r="C277">
        <v>0</v>
      </c>
      <c r="D277">
        <v>0</v>
      </c>
      <c r="E277">
        <v>0</v>
      </c>
      <c r="F277" s="26"/>
      <c r="G277" s="3"/>
    </row>
    <row r="278" spans="1:7" ht="15.6" outlineLevel="2" x14ac:dyDescent="0.6">
      <c r="A278" s="25" t="s">
        <v>93</v>
      </c>
      <c r="B278">
        <v>0</v>
      </c>
      <c r="C278">
        <v>0</v>
      </c>
      <c r="D278">
        <v>0</v>
      </c>
      <c r="E278">
        <v>0</v>
      </c>
      <c r="F278" s="26"/>
      <c r="G278" s="3"/>
    </row>
    <row r="279" spans="1:7" s="22" customFormat="1" ht="15.6" outlineLevel="1" x14ac:dyDescent="0.6">
      <c r="A279" s="30" t="s">
        <v>100</v>
      </c>
      <c r="B279" s="14">
        <f t="shared" ref="B279" si="81">B280+B281+B282+B283+B284</f>
        <v>2</v>
      </c>
      <c r="C279" s="14">
        <f t="shared" ref="C279" si="82">C280+C281+C282+C283+C284</f>
        <v>0</v>
      </c>
      <c r="D279" s="14">
        <f t="shared" ref="D279" si="83">D280+D281+D282+D283+D284</f>
        <v>139</v>
      </c>
      <c r="E279" s="14">
        <f t="shared" ref="E279" si="84">E280+E281+E282+E283+E284</f>
        <v>5149</v>
      </c>
      <c r="F279" s="12">
        <f>SUM(F280:F284)/5</f>
        <v>7.4079999999999995</v>
      </c>
      <c r="G279" s="10"/>
    </row>
    <row r="280" spans="1:7" ht="15.6" outlineLevel="2" x14ac:dyDescent="0.6">
      <c r="A280" s="25" t="s">
        <v>89</v>
      </c>
      <c r="B280" s="6">
        <v>2</v>
      </c>
      <c r="C280" s="6">
        <v>0</v>
      </c>
      <c r="D280">
        <v>139</v>
      </c>
      <c r="E280" s="6">
        <v>5149</v>
      </c>
      <c r="F280">
        <v>37.04</v>
      </c>
      <c r="G280" s="3"/>
    </row>
    <row r="281" spans="1:7" ht="15.6" outlineLevel="2" x14ac:dyDescent="0.6">
      <c r="A281" s="25" t="s">
        <v>91</v>
      </c>
      <c r="B281">
        <v>0</v>
      </c>
      <c r="C281">
        <v>0</v>
      </c>
      <c r="D281">
        <v>0</v>
      </c>
      <c r="E281">
        <v>0</v>
      </c>
      <c r="F281">
        <v>0</v>
      </c>
      <c r="G281" s="3"/>
    </row>
    <row r="282" spans="1:7" ht="15.6" outlineLevel="2" x14ac:dyDescent="0.6">
      <c r="A282" s="25" t="s">
        <v>92</v>
      </c>
      <c r="B282">
        <v>0</v>
      </c>
      <c r="C282">
        <v>0</v>
      </c>
      <c r="D282">
        <v>0</v>
      </c>
      <c r="E282">
        <v>0</v>
      </c>
      <c r="F282">
        <v>0</v>
      </c>
      <c r="G282" s="3"/>
    </row>
    <row r="283" spans="1:7" ht="15.6" outlineLevel="2" x14ac:dyDescent="0.6">
      <c r="A283" s="25" t="s">
        <v>94</v>
      </c>
      <c r="B283">
        <v>0</v>
      </c>
      <c r="C283">
        <v>0</v>
      </c>
      <c r="D283">
        <v>0</v>
      </c>
      <c r="E283">
        <v>0</v>
      </c>
      <c r="F283" s="26"/>
      <c r="G283" s="3"/>
    </row>
    <row r="284" spans="1:7" ht="15.6" outlineLevel="2" x14ac:dyDescent="0.6">
      <c r="A284" s="25" t="s">
        <v>93</v>
      </c>
      <c r="B284">
        <v>0</v>
      </c>
      <c r="C284">
        <v>0</v>
      </c>
      <c r="D284">
        <v>0</v>
      </c>
      <c r="E284">
        <v>0</v>
      </c>
      <c r="F284" s="26"/>
      <c r="G284" s="3"/>
    </row>
    <row r="285" spans="1:7" s="22" customFormat="1" ht="15.6" outlineLevel="1" x14ac:dyDescent="0.6">
      <c r="A285" s="21" t="s">
        <v>42</v>
      </c>
      <c r="B285" s="14">
        <f t="shared" ref="B285:E285" si="85">B286+B287+B288+B289+B290</f>
        <v>2811</v>
      </c>
      <c r="C285" s="14">
        <f t="shared" si="85"/>
        <v>2647</v>
      </c>
      <c r="D285" s="14">
        <f t="shared" si="85"/>
        <v>64677</v>
      </c>
      <c r="E285" s="14">
        <f t="shared" si="85"/>
        <v>3829080</v>
      </c>
      <c r="F285" s="12">
        <f>SUM(F286:F290)/5</f>
        <v>48.14200000000001</v>
      </c>
      <c r="G285" s="10"/>
    </row>
    <row r="286" spans="1:7" ht="15.6" outlineLevel="2" x14ac:dyDescent="0.6">
      <c r="A286" s="25" t="s">
        <v>89</v>
      </c>
      <c r="B286" s="6">
        <v>2478</v>
      </c>
      <c r="C286" s="6">
        <v>2316</v>
      </c>
      <c r="D286">
        <v>54034</v>
      </c>
      <c r="E286" s="6">
        <v>3444446</v>
      </c>
      <c r="F286">
        <v>63.75</v>
      </c>
      <c r="G286" s="3"/>
    </row>
    <row r="287" spans="1:7" ht="15.6" outlineLevel="2" x14ac:dyDescent="0.6">
      <c r="A287" s="25" t="s">
        <v>91</v>
      </c>
      <c r="B287">
        <v>164</v>
      </c>
      <c r="C287">
        <v>157</v>
      </c>
      <c r="D287">
        <v>9226</v>
      </c>
      <c r="E287">
        <v>320128</v>
      </c>
      <c r="F287">
        <v>34.700000000000003</v>
      </c>
    </row>
    <row r="288" spans="1:7" ht="15.6" outlineLevel="2" x14ac:dyDescent="0.6">
      <c r="A288" s="25" t="s">
        <v>92</v>
      </c>
      <c r="B288">
        <v>168</v>
      </c>
      <c r="C288">
        <v>173</v>
      </c>
      <c r="D288">
        <v>1412</v>
      </c>
      <c r="E288">
        <v>64021</v>
      </c>
      <c r="F288">
        <v>45.34</v>
      </c>
    </row>
    <row r="289" spans="1:7" ht="15.6" outlineLevel="2" x14ac:dyDescent="0.6">
      <c r="A289" s="25" t="s">
        <v>94</v>
      </c>
      <c r="B289">
        <v>1</v>
      </c>
      <c r="C289">
        <v>1</v>
      </c>
      <c r="D289">
        <v>5</v>
      </c>
      <c r="E289">
        <v>485</v>
      </c>
      <c r="F289">
        <v>96.92</v>
      </c>
      <c r="G289" s="3"/>
    </row>
    <row r="290" spans="1:7" ht="15.6" outlineLevel="2" x14ac:dyDescent="0.6">
      <c r="A290" s="25" t="s">
        <v>93</v>
      </c>
      <c r="B290">
        <v>0</v>
      </c>
      <c r="C290">
        <v>0</v>
      </c>
      <c r="D290">
        <v>0</v>
      </c>
      <c r="E290">
        <v>0</v>
      </c>
      <c r="F290" s="26"/>
      <c r="G290" s="3"/>
    </row>
    <row r="291" spans="1:7" s="22" customFormat="1" ht="15.6" outlineLevel="1" x14ac:dyDescent="0.6">
      <c r="A291" s="21" t="s">
        <v>43</v>
      </c>
      <c r="B291" s="14">
        <f t="shared" ref="B291:E291" si="86">B292+B293+B294+B295+B296</f>
        <v>169</v>
      </c>
      <c r="C291" s="14">
        <f t="shared" si="86"/>
        <v>130</v>
      </c>
      <c r="D291" s="14">
        <f t="shared" si="86"/>
        <v>6444</v>
      </c>
      <c r="E291" s="14">
        <f t="shared" si="86"/>
        <v>432277</v>
      </c>
      <c r="F291" s="14">
        <f>SUM(F292:F294)/3</f>
        <v>54.916666666666664</v>
      </c>
      <c r="G291" s="10"/>
    </row>
    <row r="292" spans="1:7" ht="15.6" outlineLevel="2" x14ac:dyDescent="0.6">
      <c r="A292" s="25" t="s">
        <v>89</v>
      </c>
      <c r="B292" s="6">
        <v>152</v>
      </c>
      <c r="C292" s="6">
        <v>116</v>
      </c>
      <c r="D292">
        <v>6071</v>
      </c>
      <c r="E292" s="6">
        <v>417744</v>
      </c>
      <c r="F292">
        <v>68.81</v>
      </c>
      <c r="G292" s="3"/>
    </row>
    <row r="293" spans="1:7" ht="15.6" outlineLevel="2" x14ac:dyDescent="0.6">
      <c r="A293" s="25" t="s">
        <v>91</v>
      </c>
      <c r="B293">
        <v>8</v>
      </c>
      <c r="C293">
        <v>6</v>
      </c>
      <c r="D293">
        <v>306</v>
      </c>
      <c r="E293">
        <v>10377</v>
      </c>
      <c r="F293">
        <v>33.909999999999997</v>
      </c>
    </row>
    <row r="294" spans="1:7" ht="15.6" outlineLevel="2" x14ac:dyDescent="0.6">
      <c r="A294" s="25" t="s">
        <v>92</v>
      </c>
      <c r="B294">
        <v>9</v>
      </c>
      <c r="C294">
        <v>8</v>
      </c>
      <c r="D294">
        <v>67</v>
      </c>
      <c r="E294">
        <v>4156</v>
      </c>
      <c r="F294">
        <v>62.03</v>
      </c>
    </row>
    <row r="295" spans="1:7" ht="15.6" outlineLevel="2" x14ac:dyDescent="0.6">
      <c r="A295" s="25" t="s">
        <v>94</v>
      </c>
      <c r="B295">
        <v>0</v>
      </c>
      <c r="C295">
        <v>0</v>
      </c>
      <c r="D295">
        <v>0</v>
      </c>
      <c r="E295">
        <v>0</v>
      </c>
      <c r="F295" s="26"/>
      <c r="G295" s="3"/>
    </row>
    <row r="296" spans="1:7" ht="15.6" outlineLevel="2" x14ac:dyDescent="0.6">
      <c r="A296" s="25" t="s">
        <v>93</v>
      </c>
      <c r="B296">
        <v>0</v>
      </c>
      <c r="C296">
        <v>0</v>
      </c>
      <c r="D296">
        <v>0</v>
      </c>
      <c r="E296">
        <v>0</v>
      </c>
      <c r="F296" s="26"/>
      <c r="G296" s="3"/>
    </row>
    <row r="297" spans="1:7" s="22" customFormat="1" ht="15.6" outlineLevel="1" x14ac:dyDescent="0.6">
      <c r="A297" s="21" t="s">
        <v>44</v>
      </c>
      <c r="B297" s="14">
        <f t="shared" ref="B297:E297" si="87">B298+B299+B300+B301+B302</f>
        <v>907</v>
      </c>
      <c r="C297" s="14">
        <f t="shared" si="87"/>
        <v>800</v>
      </c>
      <c r="D297" s="14">
        <f t="shared" si="87"/>
        <v>21428</v>
      </c>
      <c r="E297" s="14">
        <f t="shared" si="87"/>
        <v>1296764</v>
      </c>
      <c r="F297" s="14">
        <f>SUM(F298:F300)/3</f>
        <v>45.986666666666657</v>
      </c>
      <c r="G297" s="10"/>
    </row>
    <row r="298" spans="1:7" ht="15.6" outlineLevel="2" x14ac:dyDescent="0.6">
      <c r="A298" s="25" t="s">
        <v>89</v>
      </c>
      <c r="B298" s="6">
        <v>826</v>
      </c>
      <c r="C298" s="6">
        <v>728</v>
      </c>
      <c r="D298">
        <v>19020</v>
      </c>
      <c r="E298" s="6">
        <v>1217149</v>
      </c>
      <c r="F298">
        <v>63.99</v>
      </c>
      <c r="G298" s="3"/>
    </row>
    <row r="299" spans="1:7" ht="15.6" outlineLevel="2" x14ac:dyDescent="0.6">
      <c r="A299" s="25" t="s">
        <v>91</v>
      </c>
      <c r="B299">
        <v>45</v>
      </c>
      <c r="C299">
        <v>40</v>
      </c>
      <c r="D299">
        <v>2126</v>
      </c>
      <c r="E299">
        <v>67739</v>
      </c>
      <c r="F299">
        <v>31.86</v>
      </c>
      <c r="G299">
        <v>67739</v>
      </c>
    </row>
    <row r="300" spans="1:7" ht="15.6" outlineLevel="2" x14ac:dyDescent="0.6">
      <c r="A300" s="25" t="s">
        <v>92</v>
      </c>
      <c r="B300">
        <v>36</v>
      </c>
      <c r="C300">
        <v>32</v>
      </c>
      <c r="D300">
        <v>282</v>
      </c>
      <c r="E300">
        <v>11876</v>
      </c>
      <c r="F300">
        <v>42.11</v>
      </c>
      <c r="G300">
        <v>11876</v>
      </c>
    </row>
    <row r="301" spans="1:7" ht="15.6" outlineLevel="2" x14ac:dyDescent="0.6">
      <c r="A301" s="25" t="s">
        <v>94</v>
      </c>
      <c r="B301">
        <v>0</v>
      </c>
      <c r="C301">
        <v>0</v>
      </c>
      <c r="D301">
        <v>0</v>
      </c>
      <c r="E301">
        <v>0</v>
      </c>
      <c r="F301" s="26"/>
      <c r="G301" s="3"/>
    </row>
    <row r="302" spans="1:7" ht="15.6" outlineLevel="2" x14ac:dyDescent="0.6">
      <c r="A302" s="25" t="s">
        <v>93</v>
      </c>
      <c r="B302">
        <v>0</v>
      </c>
      <c r="C302">
        <v>0</v>
      </c>
      <c r="D302">
        <v>0</v>
      </c>
      <c r="E302">
        <v>0</v>
      </c>
      <c r="F302" s="26"/>
      <c r="G302" s="3"/>
    </row>
    <row r="303" spans="1:7" s="22" customFormat="1" ht="15.6" outlineLevel="1" x14ac:dyDescent="0.6">
      <c r="A303" s="21" t="s">
        <v>45</v>
      </c>
      <c r="B303" s="14">
        <f t="shared" ref="B303:E303" si="88">B304+B305+B306+B307+B308</f>
        <v>3</v>
      </c>
      <c r="C303" s="14">
        <f t="shared" si="88"/>
        <v>2</v>
      </c>
      <c r="D303" s="14">
        <f t="shared" si="88"/>
        <v>119</v>
      </c>
      <c r="E303" s="14">
        <f t="shared" si="88"/>
        <v>4721</v>
      </c>
      <c r="F303" s="14">
        <f>SUM(F304:F306)/1</f>
        <v>78.36</v>
      </c>
      <c r="G303" s="23"/>
    </row>
    <row r="304" spans="1:7" ht="15.6" outlineLevel="2" x14ac:dyDescent="0.6">
      <c r="A304" s="25" t="s">
        <v>89</v>
      </c>
      <c r="B304" s="6">
        <v>2</v>
      </c>
      <c r="C304" s="6">
        <v>1</v>
      </c>
      <c r="D304">
        <v>63</v>
      </c>
      <c r="E304" s="6">
        <v>2998</v>
      </c>
      <c r="F304">
        <v>47.59</v>
      </c>
      <c r="G304" s="3"/>
    </row>
    <row r="305" spans="1:7" ht="15.6" outlineLevel="2" x14ac:dyDescent="0.6">
      <c r="A305" s="25" t="s">
        <v>91</v>
      </c>
      <c r="B305">
        <v>1</v>
      </c>
      <c r="C305">
        <v>1</v>
      </c>
      <c r="D305">
        <v>56</v>
      </c>
      <c r="E305">
        <v>1723</v>
      </c>
      <c r="F305">
        <v>30.77</v>
      </c>
      <c r="G305" s="3"/>
    </row>
    <row r="306" spans="1:7" ht="15.6" outlineLevel="2" x14ac:dyDescent="0.6">
      <c r="A306" s="25" t="s">
        <v>92</v>
      </c>
      <c r="B306">
        <v>0</v>
      </c>
      <c r="C306">
        <v>0</v>
      </c>
      <c r="D306">
        <v>0</v>
      </c>
      <c r="E306">
        <v>0</v>
      </c>
      <c r="F306">
        <v>0</v>
      </c>
      <c r="G306" s="3"/>
    </row>
    <row r="307" spans="1:7" ht="15.6" outlineLevel="2" x14ac:dyDescent="0.6">
      <c r="A307" s="25" t="s">
        <v>94</v>
      </c>
      <c r="B307">
        <v>0</v>
      </c>
      <c r="C307">
        <v>0</v>
      </c>
      <c r="D307">
        <v>0</v>
      </c>
      <c r="E307">
        <v>0</v>
      </c>
      <c r="F307" s="26"/>
      <c r="G307" s="3"/>
    </row>
    <row r="308" spans="1:7" ht="15.6" outlineLevel="2" x14ac:dyDescent="0.6">
      <c r="A308" s="25" t="s">
        <v>93</v>
      </c>
      <c r="B308">
        <v>0</v>
      </c>
      <c r="C308">
        <v>0</v>
      </c>
      <c r="D308">
        <v>0</v>
      </c>
      <c r="E308">
        <v>0</v>
      </c>
      <c r="F308" s="26"/>
      <c r="G308" s="3"/>
    </row>
    <row r="309" spans="1:7" s="22" customFormat="1" ht="15.6" outlineLevel="1" x14ac:dyDescent="0.6">
      <c r="A309" s="21" t="s">
        <v>46</v>
      </c>
      <c r="B309" s="14">
        <f t="shared" ref="B309:E309" si="89">B310+B311+B312+B313+B314</f>
        <v>1211</v>
      </c>
      <c r="C309" s="14">
        <f t="shared" si="89"/>
        <v>1062</v>
      </c>
      <c r="D309" s="14">
        <f t="shared" si="89"/>
        <v>21484</v>
      </c>
      <c r="E309" s="14">
        <f t="shared" si="89"/>
        <v>1297492</v>
      </c>
      <c r="F309" s="14">
        <f>SUM(F310:F312)/3</f>
        <v>49.109999999999992</v>
      </c>
      <c r="G309" s="10"/>
    </row>
    <row r="310" spans="1:7" ht="15.6" outlineLevel="2" x14ac:dyDescent="0.6">
      <c r="A310" s="25" t="s">
        <v>89</v>
      </c>
      <c r="B310" s="6">
        <v>1080</v>
      </c>
      <c r="C310" s="6">
        <v>933</v>
      </c>
      <c r="D310">
        <v>18405</v>
      </c>
      <c r="E310" s="6">
        <v>1182973</v>
      </c>
      <c r="F310">
        <v>64.27</v>
      </c>
      <c r="G310" s="3"/>
    </row>
    <row r="311" spans="1:7" ht="15.6" outlineLevel="2" x14ac:dyDescent="0.6">
      <c r="A311" s="25" t="s">
        <v>91</v>
      </c>
      <c r="B311">
        <v>45</v>
      </c>
      <c r="C311">
        <v>44</v>
      </c>
      <c r="D311">
        <v>2441</v>
      </c>
      <c r="E311">
        <v>83295</v>
      </c>
      <c r="F311">
        <v>34.119999999999997</v>
      </c>
    </row>
    <row r="312" spans="1:7" ht="15.6" outlineLevel="2" x14ac:dyDescent="0.6">
      <c r="A312" s="25" t="s">
        <v>92</v>
      </c>
      <c r="B312">
        <v>86</v>
      </c>
      <c r="C312">
        <v>85</v>
      </c>
      <c r="D312">
        <v>638</v>
      </c>
      <c r="E312">
        <v>31224</v>
      </c>
      <c r="F312">
        <v>48.94</v>
      </c>
    </row>
    <row r="313" spans="1:7" ht="15.6" outlineLevel="2" x14ac:dyDescent="0.6">
      <c r="A313" s="25" t="s">
        <v>94</v>
      </c>
      <c r="B313">
        <v>0</v>
      </c>
      <c r="C313">
        <v>0</v>
      </c>
      <c r="D313">
        <v>0</v>
      </c>
      <c r="E313">
        <v>0</v>
      </c>
      <c r="F313" s="26"/>
      <c r="G313" s="3"/>
    </row>
    <row r="314" spans="1:7" ht="15.6" outlineLevel="2" x14ac:dyDescent="0.6">
      <c r="A314" s="25" t="s">
        <v>93</v>
      </c>
      <c r="B314">
        <v>0</v>
      </c>
      <c r="C314">
        <v>0</v>
      </c>
      <c r="D314">
        <v>0</v>
      </c>
      <c r="E314">
        <v>0</v>
      </c>
      <c r="F314" s="26"/>
      <c r="G314" s="3"/>
    </row>
    <row r="315" spans="1:7" s="22" customFormat="1" ht="15.6" outlineLevel="1" x14ac:dyDescent="0.6">
      <c r="A315" s="21" t="s">
        <v>47</v>
      </c>
      <c r="B315" s="14">
        <f t="shared" ref="B315:E315" si="90">B316+B317+B318+B319+B320</f>
        <v>193</v>
      </c>
      <c r="C315" s="14">
        <f t="shared" si="90"/>
        <v>162</v>
      </c>
      <c r="D315" s="14">
        <f t="shared" si="90"/>
        <v>4198</v>
      </c>
      <c r="E315" s="14">
        <f t="shared" si="90"/>
        <v>250014</v>
      </c>
      <c r="F315" s="14">
        <f>SUM(F316:F318)/3</f>
        <v>49.31</v>
      </c>
      <c r="G315" s="10"/>
    </row>
    <row r="316" spans="1:7" ht="15.6" outlineLevel="2" x14ac:dyDescent="0.6">
      <c r="A316" s="25" t="s">
        <v>89</v>
      </c>
      <c r="B316" s="6">
        <v>170</v>
      </c>
      <c r="C316" s="6">
        <v>141</v>
      </c>
      <c r="D316">
        <v>3840</v>
      </c>
      <c r="E316" s="6">
        <v>235377</v>
      </c>
      <c r="F316">
        <v>61.3</v>
      </c>
      <c r="G316" s="3"/>
    </row>
    <row r="317" spans="1:7" ht="15.6" outlineLevel="2" x14ac:dyDescent="0.6">
      <c r="A317" s="25" t="s">
        <v>91</v>
      </c>
      <c r="B317">
        <v>5</v>
      </c>
      <c r="C317">
        <v>4</v>
      </c>
      <c r="D317">
        <v>219</v>
      </c>
      <c r="E317">
        <v>7103</v>
      </c>
      <c r="F317">
        <v>32.43</v>
      </c>
    </row>
    <row r="318" spans="1:7" ht="15.6" outlineLevel="2" x14ac:dyDescent="0.6">
      <c r="A318" s="25" t="s">
        <v>92</v>
      </c>
      <c r="B318">
        <v>18</v>
      </c>
      <c r="C318">
        <v>17</v>
      </c>
      <c r="D318">
        <v>139</v>
      </c>
      <c r="E318">
        <v>7534</v>
      </c>
      <c r="F318">
        <v>54.2</v>
      </c>
    </row>
    <row r="319" spans="1:7" ht="15.6" outlineLevel="2" x14ac:dyDescent="0.6">
      <c r="A319" s="25" t="s">
        <v>94</v>
      </c>
      <c r="B319">
        <v>0</v>
      </c>
      <c r="C319">
        <v>0</v>
      </c>
      <c r="D319">
        <v>0</v>
      </c>
      <c r="E319">
        <v>0</v>
      </c>
      <c r="F319" s="26"/>
      <c r="G319" s="3"/>
    </row>
    <row r="320" spans="1:7" ht="15.6" outlineLevel="2" x14ac:dyDescent="0.6">
      <c r="A320" s="25" t="s">
        <v>93</v>
      </c>
      <c r="B320">
        <v>0</v>
      </c>
      <c r="C320">
        <v>0</v>
      </c>
      <c r="D320">
        <v>0</v>
      </c>
      <c r="E320">
        <v>0</v>
      </c>
      <c r="F320" s="26"/>
      <c r="G320" s="3"/>
    </row>
    <row r="321" spans="1:7" s="22" customFormat="1" ht="15.6" outlineLevel="1" x14ac:dyDescent="0.6">
      <c r="A321" s="21" t="s">
        <v>48</v>
      </c>
      <c r="B321" s="14">
        <f t="shared" ref="B321:E321" si="91">B322+B323+B324+B325+B326</f>
        <v>1695</v>
      </c>
      <c r="C321" s="14">
        <f t="shared" si="91"/>
        <v>1560</v>
      </c>
      <c r="D321" s="14">
        <f t="shared" si="91"/>
        <v>43448</v>
      </c>
      <c r="E321" s="14">
        <f t="shared" si="91"/>
        <v>2494255</v>
      </c>
      <c r="F321" s="14">
        <f>SUM(F322:F324)/3</f>
        <v>49.786666666666662</v>
      </c>
      <c r="G321" s="10"/>
    </row>
    <row r="322" spans="1:7" ht="15.6" outlineLevel="2" x14ac:dyDescent="0.6">
      <c r="A322" s="25" t="s">
        <v>89</v>
      </c>
      <c r="B322" s="6">
        <v>1508</v>
      </c>
      <c r="C322" s="6">
        <v>1381</v>
      </c>
      <c r="D322">
        <v>36657</v>
      </c>
      <c r="E322" s="6">
        <v>2253833</v>
      </c>
      <c r="F322">
        <v>61.48</v>
      </c>
      <c r="G322" s="3"/>
    </row>
    <row r="323" spans="1:7" ht="15.6" outlineLevel="2" x14ac:dyDescent="0.6">
      <c r="A323" s="25" t="s">
        <v>91</v>
      </c>
      <c r="B323">
        <v>109</v>
      </c>
      <c r="C323">
        <v>100</v>
      </c>
      <c r="D323">
        <v>6116</v>
      </c>
      <c r="E323">
        <v>203564</v>
      </c>
      <c r="F323">
        <v>33.28</v>
      </c>
    </row>
    <row r="324" spans="1:7" ht="15.6" outlineLevel="2" x14ac:dyDescent="0.6">
      <c r="A324" s="25" t="s">
        <v>92</v>
      </c>
      <c r="B324">
        <v>78</v>
      </c>
      <c r="C324">
        <v>79</v>
      </c>
      <c r="D324">
        <v>675</v>
      </c>
      <c r="E324">
        <v>36858</v>
      </c>
      <c r="F324">
        <v>54.6</v>
      </c>
    </row>
    <row r="325" spans="1:7" ht="15.6" outlineLevel="2" x14ac:dyDescent="0.6">
      <c r="A325" s="25" t="s">
        <v>94</v>
      </c>
      <c r="B325">
        <v>0</v>
      </c>
      <c r="C325">
        <v>0</v>
      </c>
      <c r="D325">
        <v>0</v>
      </c>
      <c r="E325">
        <v>0</v>
      </c>
      <c r="F325" s="26"/>
      <c r="G325" s="3"/>
    </row>
    <row r="326" spans="1:7" ht="15.6" outlineLevel="2" x14ac:dyDescent="0.6">
      <c r="A326" s="25" t="s">
        <v>93</v>
      </c>
      <c r="B326">
        <v>0</v>
      </c>
      <c r="C326">
        <v>0</v>
      </c>
      <c r="D326">
        <v>0</v>
      </c>
      <c r="E326">
        <v>0</v>
      </c>
      <c r="F326" s="26"/>
      <c r="G326" s="3"/>
    </row>
    <row r="327" spans="1:7" s="22" customFormat="1" ht="15.9" customHeight="1" outlineLevel="1" x14ac:dyDescent="0.6">
      <c r="A327" s="21" t="s">
        <v>49</v>
      </c>
      <c r="B327" s="14">
        <f t="shared" ref="B327:E327" si="92">B328+B329+B330+B331+B332</f>
        <v>0</v>
      </c>
      <c r="C327" s="14">
        <f t="shared" si="92"/>
        <v>0</v>
      </c>
      <c r="D327" s="14">
        <f t="shared" si="92"/>
        <v>0</v>
      </c>
      <c r="E327" s="14">
        <f t="shared" si="92"/>
        <v>0</v>
      </c>
      <c r="F327" s="14">
        <f>SUM(F328:F330)/1</f>
        <v>0</v>
      </c>
      <c r="G327" s="13"/>
    </row>
    <row r="328" spans="1:7" ht="15.6" hidden="1" outlineLevel="2" x14ac:dyDescent="0.6">
      <c r="A328" s="25" t="s">
        <v>89</v>
      </c>
      <c r="B328" s="6">
        <v>0</v>
      </c>
      <c r="C328" s="6">
        <v>0</v>
      </c>
      <c r="D328">
        <v>0</v>
      </c>
      <c r="E328" s="6">
        <v>0</v>
      </c>
      <c r="F328">
        <v>0</v>
      </c>
      <c r="G328" s="3"/>
    </row>
    <row r="329" spans="1:7" ht="15.6" hidden="1" outlineLevel="2" x14ac:dyDescent="0.6">
      <c r="A329" s="25" t="s">
        <v>91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7" ht="15.6" hidden="1" outlineLevel="2" x14ac:dyDescent="0.6">
      <c r="A330" s="25" t="s">
        <v>92</v>
      </c>
      <c r="B330">
        <v>0</v>
      </c>
      <c r="C330">
        <v>0</v>
      </c>
      <c r="D330">
        <v>0</v>
      </c>
      <c r="E330">
        <v>0</v>
      </c>
      <c r="F330">
        <v>0</v>
      </c>
      <c r="G330" s="3"/>
    </row>
    <row r="331" spans="1:7" ht="15.6" hidden="1" outlineLevel="2" x14ac:dyDescent="0.6">
      <c r="A331" s="25" t="s">
        <v>94</v>
      </c>
      <c r="B331">
        <v>0</v>
      </c>
      <c r="C331">
        <v>0</v>
      </c>
      <c r="D331">
        <v>0</v>
      </c>
      <c r="E331">
        <v>0</v>
      </c>
      <c r="F331" s="26"/>
      <c r="G331" s="3"/>
    </row>
    <row r="332" spans="1:7" ht="15.6" hidden="1" outlineLevel="2" x14ac:dyDescent="0.6">
      <c r="A332" s="25" t="s">
        <v>93</v>
      </c>
      <c r="B332">
        <v>0</v>
      </c>
      <c r="C332">
        <v>0</v>
      </c>
      <c r="D332">
        <v>0</v>
      </c>
      <c r="E332">
        <v>0</v>
      </c>
      <c r="F332" s="26"/>
      <c r="G332" s="3"/>
    </row>
    <row r="333" spans="1:7" s="22" customFormat="1" ht="15.6" outlineLevel="1" collapsed="1" x14ac:dyDescent="0.6">
      <c r="A333" s="21" t="s">
        <v>50</v>
      </c>
      <c r="B333" s="14">
        <f t="shared" ref="B333:E333" si="93">B334+B335+B336+B337+B338</f>
        <v>9717</v>
      </c>
      <c r="C333" s="14">
        <f t="shared" si="93"/>
        <v>8516</v>
      </c>
      <c r="D333" s="14">
        <f t="shared" si="93"/>
        <v>404889</v>
      </c>
      <c r="E333" s="14">
        <f t="shared" si="93"/>
        <v>24765194</v>
      </c>
      <c r="F333" s="14">
        <f>SUM(F334:F336)/3</f>
        <v>50.673333333333339</v>
      </c>
      <c r="G333" s="10"/>
    </row>
    <row r="334" spans="1:7" ht="15.6" hidden="1" outlineLevel="2" x14ac:dyDescent="0.6">
      <c r="A334" s="25" t="s">
        <v>89</v>
      </c>
      <c r="B334" s="6">
        <v>8383</v>
      </c>
      <c r="C334" s="6">
        <v>7239</v>
      </c>
      <c r="D334">
        <v>357605</v>
      </c>
      <c r="E334" s="6">
        <v>23009366</v>
      </c>
      <c r="F334">
        <v>64.34</v>
      </c>
      <c r="G334" s="3"/>
    </row>
    <row r="335" spans="1:7" ht="15.6" hidden="1" outlineLevel="2" x14ac:dyDescent="0.6">
      <c r="A335" s="25" t="s">
        <v>91</v>
      </c>
      <c r="B335">
        <v>745</v>
      </c>
      <c r="C335">
        <v>656</v>
      </c>
      <c r="D335">
        <v>42111</v>
      </c>
      <c r="E335">
        <v>1481904</v>
      </c>
      <c r="F335">
        <v>35.19</v>
      </c>
    </row>
    <row r="336" spans="1:7" ht="15.6" hidden="1" outlineLevel="2" x14ac:dyDescent="0.6">
      <c r="A336" s="25" t="s">
        <v>92</v>
      </c>
      <c r="B336">
        <v>583</v>
      </c>
      <c r="C336">
        <v>615</v>
      </c>
      <c r="D336">
        <v>5143</v>
      </c>
      <c r="E336">
        <v>269952</v>
      </c>
      <c r="F336">
        <v>52.49</v>
      </c>
    </row>
    <row r="337" spans="1:7" ht="15.6" hidden="1" outlineLevel="2" x14ac:dyDescent="0.6">
      <c r="A337" s="25" t="s">
        <v>94</v>
      </c>
      <c r="B337">
        <v>6</v>
      </c>
      <c r="C337">
        <v>6</v>
      </c>
      <c r="D337">
        <v>30</v>
      </c>
      <c r="E337">
        <v>3972</v>
      </c>
      <c r="F337">
        <v>132.41999999999999</v>
      </c>
      <c r="G337" s="3"/>
    </row>
    <row r="338" spans="1:7" ht="15.6" hidden="1" outlineLevel="2" x14ac:dyDescent="0.6">
      <c r="A338" s="25" t="s">
        <v>93</v>
      </c>
      <c r="B338">
        <v>0</v>
      </c>
      <c r="C338">
        <v>0</v>
      </c>
      <c r="D338">
        <v>0</v>
      </c>
      <c r="E338">
        <v>0</v>
      </c>
      <c r="F338" s="26"/>
      <c r="G338" s="3"/>
    </row>
    <row r="339" spans="1:7" s="22" customFormat="1" ht="15.6" outlineLevel="1" collapsed="1" x14ac:dyDescent="0.6">
      <c r="A339" s="21" t="s">
        <v>51</v>
      </c>
      <c r="B339" s="14">
        <f t="shared" ref="B339:E339" si="94">B340+B341+B342+B343+B344</f>
        <v>1411</v>
      </c>
      <c r="C339" s="14">
        <f t="shared" si="94"/>
        <v>1224</v>
      </c>
      <c r="D339" s="14">
        <f t="shared" si="94"/>
        <v>41202</v>
      </c>
      <c r="E339" s="14">
        <f t="shared" si="94"/>
        <v>2616499</v>
      </c>
      <c r="F339" s="14">
        <f>SUM(F340:F342)/3</f>
        <v>52.48</v>
      </c>
      <c r="G339" s="10"/>
    </row>
    <row r="340" spans="1:7" ht="15.6" hidden="1" outlineLevel="2" x14ac:dyDescent="0.6">
      <c r="A340" s="25" t="s">
        <v>89</v>
      </c>
      <c r="B340" s="6">
        <v>1241</v>
      </c>
      <c r="C340" s="6">
        <v>1073</v>
      </c>
      <c r="D340">
        <v>35714</v>
      </c>
      <c r="E340" s="6">
        <v>2414407</v>
      </c>
      <c r="F340">
        <v>67.599999999999994</v>
      </c>
      <c r="G340" s="3"/>
    </row>
    <row r="341" spans="1:7" ht="15.6" hidden="1" outlineLevel="2" x14ac:dyDescent="0.6">
      <c r="A341" s="25" t="s">
        <v>91</v>
      </c>
      <c r="B341">
        <v>106</v>
      </c>
      <c r="C341">
        <v>89</v>
      </c>
      <c r="D341">
        <v>5004</v>
      </c>
      <c r="E341">
        <v>175592</v>
      </c>
      <c r="F341">
        <v>35.090000000000003</v>
      </c>
    </row>
    <row r="342" spans="1:7" ht="15.6" hidden="1" outlineLevel="2" x14ac:dyDescent="0.6">
      <c r="A342" s="25" t="s">
        <v>92</v>
      </c>
      <c r="B342">
        <v>64</v>
      </c>
      <c r="C342">
        <v>62</v>
      </c>
      <c r="D342">
        <v>484</v>
      </c>
      <c r="E342">
        <v>26500</v>
      </c>
      <c r="F342">
        <v>54.75</v>
      </c>
    </row>
    <row r="343" spans="1:7" ht="15.6" hidden="1" outlineLevel="2" x14ac:dyDescent="0.6">
      <c r="A343" s="25" t="s">
        <v>94</v>
      </c>
      <c r="B343">
        <v>0</v>
      </c>
      <c r="C343">
        <v>0</v>
      </c>
      <c r="D343">
        <v>0</v>
      </c>
      <c r="E343">
        <v>0</v>
      </c>
      <c r="F343" s="26"/>
      <c r="G343" s="3"/>
    </row>
    <row r="344" spans="1:7" ht="15.6" hidden="1" outlineLevel="2" x14ac:dyDescent="0.6">
      <c r="A344" s="25" t="s">
        <v>93</v>
      </c>
      <c r="B344">
        <v>0</v>
      </c>
      <c r="C344">
        <v>0</v>
      </c>
      <c r="D344">
        <v>0</v>
      </c>
      <c r="E344">
        <v>0</v>
      </c>
      <c r="F344" s="26"/>
      <c r="G344" s="3"/>
    </row>
    <row r="345" spans="1:7" s="22" customFormat="1" ht="15.6" outlineLevel="1" collapsed="1" x14ac:dyDescent="0.6">
      <c r="A345" s="21" t="s">
        <v>52</v>
      </c>
      <c r="B345" s="14">
        <f t="shared" ref="B345:E345" si="95">B346+B347+B348+B349+B350</f>
        <v>4817</v>
      </c>
      <c r="C345" s="14">
        <f t="shared" si="95"/>
        <v>4488</v>
      </c>
      <c r="D345" s="14">
        <f t="shared" si="95"/>
        <v>123638</v>
      </c>
      <c r="E345" s="14">
        <f t="shared" si="95"/>
        <v>7448987</v>
      </c>
      <c r="F345" s="14">
        <f>SUM(F346:F348)/3</f>
        <v>48.533333333333331</v>
      </c>
      <c r="G345" s="10"/>
    </row>
    <row r="346" spans="1:7" ht="15.6" hidden="1" outlineLevel="2" x14ac:dyDescent="0.6">
      <c r="A346" s="25" t="s">
        <v>89</v>
      </c>
      <c r="B346" s="6">
        <v>4232</v>
      </c>
      <c r="C346" s="6">
        <v>3928</v>
      </c>
      <c r="D346">
        <v>104971</v>
      </c>
      <c r="E346" s="6">
        <v>6779457</v>
      </c>
      <c r="F346">
        <v>64.58</v>
      </c>
      <c r="G346" s="3"/>
    </row>
    <row r="347" spans="1:7" ht="15.6" hidden="1" outlineLevel="2" x14ac:dyDescent="0.6">
      <c r="A347" s="25" t="s">
        <v>91</v>
      </c>
      <c r="B347">
        <v>315</v>
      </c>
      <c r="C347">
        <v>286</v>
      </c>
      <c r="D347">
        <v>16332</v>
      </c>
      <c r="E347">
        <v>559809</v>
      </c>
      <c r="F347">
        <v>34.28</v>
      </c>
    </row>
    <row r="348" spans="1:7" ht="15.6" hidden="1" outlineLevel="2" x14ac:dyDescent="0.6">
      <c r="A348" s="25" t="s">
        <v>92</v>
      </c>
      <c r="B348">
        <v>268</v>
      </c>
      <c r="C348">
        <v>272</v>
      </c>
      <c r="D348">
        <v>2326</v>
      </c>
      <c r="E348">
        <v>108727</v>
      </c>
      <c r="F348">
        <v>46.74</v>
      </c>
    </row>
    <row r="349" spans="1:7" ht="15.6" hidden="1" outlineLevel="2" x14ac:dyDescent="0.6">
      <c r="A349" s="25" t="s">
        <v>94</v>
      </c>
      <c r="B349">
        <v>2</v>
      </c>
      <c r="C349">
        <v>2</v>
      </c>
      <c r="D349">
        <v>9</v>
      </c>
      <c r="E349">
        <v>994</v>
      </c>
      <c r="F349">
        <v>110.42</v>
      </c>
      <c r="G349" s="3"/>
    </row>
    <row r="350" spans="1:7" ht="15.6" hidden="1" outlineLevel="2" x14ac:dyDescent="0.6">
      <c r="A350" s="25" t="s">
        <v>93</v>
      </c>
      <c r="B350">
        <v>0</v>
      </c>
      <c r="C350">
        <v>0</v>
      </c>
      <c r="D350">
        <v>0</v>
      </c>
      <c r="E350">
        <v>0</v>
      </c>
      <c r="F350" s="26"/>
      <c r="G350" s="3"/>
    </row>
    <row r="351" spans="1:7" s="22" customFormat="1" ht="15.6" outlineLevel="1" collapsed="1" x14ac:dyDescent="0.6">
      <c r="A351" s="21" t="s">
        <v>53</v>
      </c>
      <c r="B351" s="14">
        <f t="shared" ref="B351:E351" si="96">B352+B353+B354+B355+B356</f>
        <v>5909</v>
      </c>
      <c r="C351" s="14">
        <f t="shared" si="96"/>
        <v>4966</v>
      </c>
      <c r="D351" s="14">
        <f t="shared" si="96"/>
        <v>158517</v>
      </c>
      <c r="E351" s="14">
        <f t="shared" si="96"/>
        <v>8915636</v>
      </c>
      <c r="F351" s="14">
        <f>SUM(F352:F354)/3</f>
        <v>47.136666666666663</v>
      </c>
      <c r="G351" s="10"/>
    </row>
    <row r="352" spans="1:7" ht="15.6" hidden="1" outlineLevel="2" x14ac:dyDescent="0.6">
      <c r="A352" s="25" t="s">
        <v>89</v>
      </c>
      <c r="B352" s="6">
        <v>5320</v>
      </c>
      <c r="C352" s="6">
        <v>4420</v>
      </c>
      <c r="D352">
        <v>143330</v>
      </c>
      <c r="E352" s="6">
        <v>8348882</v>
      </c>
      <c r="F352">
        <v>58.25</v>
      </c>
      <c r="G352" s="3"/>
    </row>
    <row r="353" spans="1:7" ht="15.6" hidden="1" outlineLevel="2" x14ac:dyDescent="0.6">
      <c r="A353" s="25" t="s">
        <v>91</v>
      </c>
      <c r="B353">
        <v>220</v>
      </c>
      <c r="C353">
        <v>193</v>
      </c>
      <c r="D353">
        <v>12593</v>
      </c>
      <c r="E353">
        <v>442314</v>
      </c>
      <c r="F353">
        <v>35.119999999999997</v>
      </c>
    </row>
    <row r="354" spans="1:7" ht="15.6" hidden="1" outlineLevel="2" x14ac:dyDescent="0.6">
      <c r="A354" s="25" t="s">
        <v>92</v>
      </c>
      <c r="B354">
        <v>368</v>
      </c>
      <c r="C354">
        <v>352</v>
      </c>
      <c r="D354">
        <v>2589</v>
      </c>
      <c r="E354">
        <v>124374</v>
      </c>
      <c r="F354">
        <v>48.04</v>
      </c>
    </row>
    <row r="355" spans="1:7" ht="15.6" hidden="1" outlineLevel="2" x14ac:dyDescent="0.6">
      <c r="A355" s="25" t="s">
        <v>94</v>
      </c>
      <c r="B355">
        <v>1</v>
      </c>
      <c r="C355">
        <v>1</v>
      </c>
      <c r="D355">
        <v>5</v>
      </c>
      <c r="E355">
        <v>66</v>
      </c>
      <c r="F355">
        <v>13.21</v>
      </c>
      <c r="G355" s="3"/>
    </row>
    <row r="356" spans="1:7" ht="15.6" hidden="1" outlineLevel="2" x14ac:dyDescent="0.6">
      <c r="A356" s="25" t="s">
        <v>93</v>
      </c>
      <c r="B356">
        <v>0</v>
      </c>
      <c r="C356">
        <v>0</v>
      </c>
      <c r="D356">
        <v>0</v>
      </c>
      <c r="E356">
        <v>0</v>
      </c>
      <c r="F356" s="26"/>
      <c r="G356" s="3"/>
    </row>
    <row r="357" spans="1:7" ht="15.6" outlineLevel="1" collapsed="1" x14ac:dyDescent="0.6">
      <c r="A357" s="25"/>
      <c r="B357" s="26"/>
      <c r="C357" s="26"/>
      <c r="D357" s="26"/>
      <c r="E357" s="26"/>
      <c r="F357" s="26"/>
      <c r="G357" s="3"/>
    </row>
    <row r="358" spans="1:7" s="4" customFormat="1" ht="28.2" customHeight="1" x14ac:dyDescent="0.6">
      <c r="A358" s="11" t="s">
        <v>54</v>
      </c>
      <c r="B358" s="9">
        <f>B359+B360+B361+B362+B363</f>
        <v>2899</v>
      </c>
      <c r="C358" s="9">
        <f t="shared" ref="C358:E358" si="97">C359+C360+C361+C362+C363</f>
        <v>2053</v>
      </c>
      <c r="D358" s="9">
        <f t="shared" si="97"/>
        <v>152925</v>
      </c>
      <c r="E358" s="9">
        <f t="shared" si="97"/>
        <v>8455860</v>
      </c>
      <c r="F358" s="8">
        <f>E359/D358</f>
        <v>51.502664704920711</v>
      </c>
      <c r="G358" s="3"/>
    </row>
    <row r="359" spans="1:7" ht="15.6" outlineLevel="2" x14ac:dyDescent="0.6">
      <c r="A359" s="25" t="s">
        <v>89</v>
      </c>
      <c r="B359" s="6">
        <f>B365+B371+B377+B383+B389+B395+B401+B407+B413+B419+B425+B431+B437+B443+B449+B455+B461+B467+B473+B479+B485+B491+B497+B503+B509+B515</f>
        <v>2531</v>
      </c>
      <c r="C359" s="6">
        <f t="shared" ref="C359:E359" si="98">C365+C371+C377+C383+C389+C395+C401+C407+C413+C419+C425+C431+C437+C443+C449+C455+C461+C467+C473+C479+C485+C491+C497+C503+C509+C515</f>
        <v>1715</v>
      </c>
      <c r="D359" s="6">
        <f t="shared" si="98"/>
        <v>137493</v>
      </c>
      <c r="E359" s="6">
        <f t="shared" si="98"/>
        <v>7876045</v>
      </c>
      <c r="F359">
        <v>61.37</v>
      </c>
      <c r="G359" s="3"/>
    </row>
    <row r="360" spans="1:7" ht="15.6" outlineLevel="2" x14ac:dyDescent="0.6">
      <c r="A360" s="25" t="s">
        <v>91</v>
      </c>
      <c r="B360" s="6">
        <f t="shared" ref="B360:B363" si="99">B366+B372+B378+B384+B390+B396+B402+B408+B414+B420+B426+B432+B438+B444+B450+B456+B462+B468+B474+B480+B486+B492+B498+B504+B510+B516</f>
        <v>251</v>
      </c>
      <c r="C360" s="6">
        <f t="shared" ref="C360:E360" si="100">C366+C372+C378+C384+C390+C396+C402+C408+C414+C420+C426+C432+C438+C444+C450+C456+C462+C468+C474+C480+C486+C492+C498+C504+C510+C516</f>
        <v>223</v>
      </c>
      <c r="D360" s="6">
        <f t="shared" si="100"/>
        <v>14384</v>
      </c>
      <c r="E360" s="6">
        <f t="shared" si="100"/>
        <v>525950</v>
      </c>
      <c r="F360">
        <v>36.869999999999997</v>
      </c>
      <c r="G360" s="3"/>
    </row>
    <row r="361" spans="1:7" ht="15.6" outlineLevel="2" x14ac:dyDescent="0.6">
      <c r="A361" s="25" t="s">
        <v>92</v>
      </c>
      <c r="B361" s="6">
        <f t="shared" si="99"/>
        <v>116</v>
      </c>
      <c r="C361" s="6">
        <f t="shared" ref="C361:E361" si="101">C367+C373+C379+C385+C391+C397+C403+C409+C415+C421+C427+C433+C439+C445+C451+C457+C463+C469+C475+C481+C487+C493+C499+C505+C511+C517</f>
        <v>114</v>
      </c>
      <c r="D361" s="6">
        <f t="shared" si="101"/>
        <v>1044</v>
      </c>
      <c r="E361" s="6">
        <f t="shared" si="101"/>
        <v>53382</v>
      </c>
      <c r="F361">
        <v>0</v>
      </c>
      <c r="G361" s="3"/>
    </row>
    <row r="362" spans="1:7" ht="15.6" outlineLevel="2" x14ac:dyDescent="0.6">
      <c r="A362" s="25" t="s">
        <v>94</v>
      </c>
      <c r="B362" s="6">
        <f t="shared" si="99"/>
        <v>1</v>
      </c>
      <c r="C362" s="6">
        <f t="shared" ref="C362:E362" si="102">C368+C374+C380+C386+C392+C398+C404+C410+C416+C422+C428+C434+C440+C446+C452+C458+C464+C470+C476+C482+C488+C494+C500+C506+C512+C518</f>
        <v>1</v>
      </c>
      <c r="D362" s="6">
        <f t="shared" si="102"/>
        <v>4</v>
      </c>
      <c r="E362" s="6">
        <f t="shared" si="102"/>
        <v>483</v>
      </c>
      <c r="F362" s="26"/>
      <c r="G362" s="3"/>
    </row>
    <row r="363" spans="1:7" ht="15.6" outlineLevel="2" x14ac:dyDescent="0.6">
      <c r="A363" s="25" t="s">
        <v>93</v>
      </c>
      <c r="B363" s="6">
        <f t="shared" si="99"/>
        <v>0</v>
      </c>
      <c r="C363" s="6">
        <f t="shared" ref="C363:E363" si="103">C369+C375+C381+C387+C393+C399+C405+C411+C417+C423+C429+C435+C441+C447+C453+C459+C465+C471+C477+C483+C489+C495+C501+C507+C513+C519</f>
        <v>0</v>
      </c>
      <c r="D363" s="6">
        <f t="shared" si="103"/>
        <v>0</v>
      </c>
      <c r="E363" s="6">
        <f t="shared" si="103"/>
        <v>0</v>
      </c>
      <c r="F363" s="26"/>
      <c r="G363" s="3"/>
    </row>
    <row r="364" spans="1:7" s="22" customFormat="1" ht="15.6" outlineLevel="1" x14ac:dyDescent="0.6">
      <c r="A364" s="21" t="s">
        <v>55</v>
      </c>
      <c r="B364" s="14">
        <f t="shared" ref="B364:E364" si="104">B365+B366+B367+B368+B369</f>
        <v>52</v>
      </c>
      <c r="C364" s="14">
        <f t="shared" si="104"/>
        <v>25</v>
      </c>
      <c r="D364" s="14">
        <f t="shared" si="104"/>
        <v>4433</v>
      </c>
      <c r="E364" s="14">
        <f t="shared" si="104"/>
        <v>267240</v>
      </c>
      <c r="F364" s="14">
        <f>SUM(F365:F367)/3</f>
        <v>32.746666666666663</v>
      </c>
      <c r="G364" s="13"/>
    </row>
    <row r="365" spans="1:7" ht="15.6" outlineLevel="2" x14ac:dyDescent="0.6">
      <c r="A365" s="25" t="s">
        <v>89</v>
      </c>
      <c r="B365" s="6">
        <v>49</v>
      </c>
      <c r="C365" s="6">
        <v>23</v>
      </c>
      <c r="D365">
        <v>4237</v>
      </c>
      <c r="E365" s="6">
        <v>260014</v>
      </c>
      <c r="F365">
        <v>61.37</v>
      </c>
      <c r="G365" s="3"/>
    </row>
    <row r="366" spans="1:7" ht="15.6" outlineLevel="2" x14ac:dyDescent="0.6">
      <c r="A366" s="25" t="s">
        <v>91</v>
      </c>
      <c r="B366">
        <v>3</v>
      </c>
      <c r="C366">
        <v>2</v>
      </c>
      <c r="D366">
        <v>196</v>
      </c>
      <c r="E366">
        <v>7226</v>
      </c>
      <c r="F366">
        <v>36.869999999999997</v>
      </c>
      <c r="G366" s="3"/>
    </row>
    <row r="367" spans="1:7" ht="15.6" outlineLevel="2" x14ac:dyDescent="0.6">
      <c r="A367" s="25" t="s">
        <v>92</v>
      </c>
      <c r="B367">
        <v>0</v>
      </c>
      <c r="C367">
        <v>0</v>
      </c>
      <c r="D367">
        <v>0</v>
      </c>
      <c r="E367">
        <v>0</v>
      </c>
      <c r="F367">
        <v>0</v>
      </c>
      <c r="G367" s="3"/>
    </row>
    <row r="368" spans="1:7" ht="15.6" outlineLevel="2" x14ac:dyDescent="0.6">
      <c r="A368" s="25" t="s">
        <v>94</v>
      </c>
      <c r="B368">
        <v>0</v>
      </c>
      <c r="C368">
        <v>0</v>
      </c>
      <c r="D368">
        <v>0</v>
      </c>
      <c r="E368">
        <v>0</v>
      </c>
      <c r="F368" s="26"/>
      <c r="G368" s="3"/>
    </row>
    <row r="369" spans="1:7" ht="15.6" outlineLevel="2" x14ac:dyDescent="0.6">
      <c r="A369" s="25" t="s">
        <v>93</v>
      </c>
      <c r="B369">
        <v>0</v>
      </c>
      <c r="C369">
        <v>0</v>
      </c>
      <c r="D369">
        <v>0</v>
      </c>
      <c r="E369">
        <v>0</v>
      </c>
      <c r="F369" s="26"/>
      <c r="G369" s="3"/>
    </row>
    <row r="370" spans="1:7" s="22" customFormat="1" ht="19.8" customHeight="1" outlineLevel="1" x14ac:dyDescent="0.6">
      <c r="A370" s="21" t="s">
        <v>56</v>
      </c>
      <c r="B370" s="14">
        <f t="shared" ref="B370:E370" si="105">B371+B372+B373+B374+B375</f>
        <v>7</v>
      </c>
      <c r="C370" s="14">
        <f t="shared" si="105"/>
        <v>5</v>
      </c>
      <c r="D370" s="14">
        <f t="shared" si="105"/>
        <v>548</v>
      </c>
      <c r="E370" s="14">
        <f t="shared" si="105"/>
        <v>33088</v>
      </c>
      <c r="F370" s="14">
        <f>SUM(F371:F373)/3</f>
        <v>45.339999999999996</v>
      </c>
      <c r="G370" s="10"/>
    </row>
    <row r="371" spans="1:7" ht="15.6" outlineLevel="2" x14ac:dyDescent="0.6">
      <c r="A371" s="25" t="s">
        <v>89</v>
      </c>
      <c r="B371" s="6">
        <v>5</v>
      </c>
      <c r="C371" s="6">
        <v>4</v>
      </c>
      <c r="D371">
        <v>514</v>
      </c>
      <c r="E371" s="6">
        <v>31737</v>
      </c>
      <c r="F371">
        <v>61.74</v>
      </c>
      <c r="G371" s="3"/>
    </row>
    <row r="372" spans="1:7" ht="15.6" outlineLevel="2" x14ac:dyDescent="0.6">
      <c r="A372" s="25" t="s">
        <v>91</v>
      </c>
      <c r="B372">
        <v>1</v>
      </c>
      <c r="C372">
        <v>0</v>
      </c>
      <c r="D372">
        <v>25</v>
      </c>
      <c r="E372">
        <v>1067</v>
      </c>
      <c r="F372">
        <v>42.67</v>
      </c>
      <c r="G372">
        <v>1067</v>
      </c>
    </row>
    <row r="373" spans="1:7" ht="15.6" outlineLevel="2" x14ac:dyDescent="0.6">
      <c r="A373" s="25" t="s">
        <v>92</v>
      </c>
      <c r="B373">
        <v>1</v>
      </c>
      <c r="C373">
        <v>1</v>
      </c>
      <c r="D373">
        <v>9</v>
      </c>
      <c r="E373">
        <v>284</v>
      </c>
      <c r="F373">
        <v>31.61</v>
      </c>
      <c r="G373">
        <v>284</v>
      </c>
    </row>
    <row r="374" spans="1:7" ht="15.6" outlineLevel="2" x14ac:dyDescent="0.6">
      <c r="A374" s="25" t="s">
        <v>94</v>
      </c>
      <c r="B374">
        <v>0</v>
      </c>
      <c r="C374">
        <v>0</v>
      </c>
      <c r="D374">
        <v>0</v>
      </c>
      <c r="E374">
        <v>0</v>
      </c>
      <c r="F374" s="26"/>
      <c r="G374" s="3"/>
    </row>
    <row r="375" spans="1:7" ht="15.6" outlineLevel="2" x14ac:dyDescent="0.6">
      <c r="A375" s="25" t="s">
        <v>93</v>
      </c>
      <c r="B375">
        <v>0</v>
      </c>
      <c r="C375">
        <v>0</v>
      </c>
      <c r="D375">
        <v>0</v>
      </c>
      <c r="E375">
        <v>0</v>
      </c>
      <c r="F375" s="26"/>
      <c r="G375" s="3"/>
    </row>
    <row r="376" spans="1:7" s="22" customFormat="1" ht="15.6" outlineLevel="1" x14ac:dyDescent="0.6">
      <c r="A376" s="21" t="s">
        <v>57</v>
      </c>
      <c r="B376" s="14">
        <f t="shared" ref="B376:E376" si="106">B377+B378+B379+B380+B381</f>
        <v>113</v>
      </c>
      <c r="C376" s="14">
        <f t="shared" si="106"/>
        <v>71</v>
      </c>
      <c r="D376" s="14">
        <f t="shared" si="106"/>
        <v>7406</v>
      </c>
      <c r="E376" s="14">
        <f t="shared" si="106"/>
        <v>424548</v>
      </c>
      <c r="F376" s="14">
        <f>SUM(F377:F379)/3</f>
        <v>51.133333333333326</v>
      </c>
      <c r="G376" s="10"/>
    </row>
    <row r="377" spans="1:7" ht="15.6" outlineLevel="2" x14ac:dyDescent="0.6">
      <c r="A377" s="25" t="s">
        <v>89</v>
      </c>
      <c r="B377" s="6">
        <v>98</v>
      </c>
      <c r="C377" s="6">
        <v>56</v>
      </c>
      <c r="D377">
        <v>6409</v>
      </c>
      <c r="E377" s="6">
        <v>387066</v>
      </c>
      <c r="F377">
        <v>60.39</v>
      </c>
      <c r="G377" s="3"/>
    </row>
    <row r="378" spans="1:7" ht="15.6" outlineLevel="2" x14ac:dyDescent="0.6">
      <c r="A378" s="25" t="s">
        <v>91</v>
      </c>
      <c r="B378">
        <v>12</v>
      </c>
      <c r="C378">
        <v>11</v>
      </c>
      <c r="D378">
        <v>961</v>
      </c>
      <c r="E378">
        <v>35462</v>
      </c>
      <c r="F378">
        <v>36.9</v>
      </c>
    </row>
    <row r="379" spans="1:7" ht="15.6" outlineLevel="2" x14ac:dyDescent="0.6">
      <c r="A379" s="25" t="s">
        <v>92</v>
      </c>
      <c r="B379">
        <v>3</v>
      </c>
      <c r="C379">
        <v>4</v>
      </c>
      <c r="D379">
        <v>36</v>
      </c>
      <c r="E379">
        <v>2020</v>
      </c>
      <c r="F379">
        <v>56.11</v>
      </c>
    </row>
    <row r="380" spans="1:7" ht="15.6" outlineLevel="2" x14ac:dyDescent="0.6">
      <c r="A380" s="25" t="s">
        <v>94</v>
      </c>
      <c r="B380" s="26"/>
      <c r="C380" s="26"/>
      <c r="D380" s="26"/>
      <c r="E380" s="26"/>
      <c r="F380" s="26"/>
      <c r="G380" s="3"/>
    </row>
    <row r="381" spans="1:7" ht="15.6" outlineLevel="2" x14ac:dyDescent="0.6">
      <c r="A381" s="25" t="s">
        <v>93</v>
      </c>
      <c r="B381" s="26"/>
      <c r="C381" s="26"/>
      <c r="D381" s="26"/>
      <c r="E381" s="26"/>
      <c r="F381" s="26"/>
      <c r="G381" s="3"/>
    </row>
    <row r="382" spans="1:7" s="22" customFormat="1" ht="15.6" outlineLevel="1" x14ac:dyDescent="0.6">
      <c r="A382" s="21" t="s">
        <v>58</v>
      </c>
      <c r="B382" s="14">
        <f t="shared" ref="B382:E382" si="107">B383+B384+B385+B386+B387</f>
        <v>79</v>
      </c>
      <c r="C382" s="14">
        <f t="shared" si="107"/>
        <v>56</v>
      </c>
      <c r="D382" s="14">
        <f t="shared" si="107"/>
        <v>4078</v>
      </c>
      <c r="E382" s="14">
        <f t="shared" si="107"/>
        <v>199907</v>
      </c>
      <c r="F382" s="14">
        <f>SUM(F383:F385)/3</f>
        <v>43.68</v>
      </c>
      <c r="G382" s="10"/>
    </row>
    <row r="383" spans="1:7" ht="15.6" outlineLevel="2" x14ac:dyDescent="0.6">
      <c r="A383" s="25" t="s">
        <v>89</v>
      </c>
      <c r="B383" s="6">
        <v>71</v>
      </c>
      <c r="C383" s="6">
        <v>51</v>
      </c>
      <c r="D383">
        <v>3772</v>
      </c>
      <c r="E383" s="6">
        <v>187827</v>
      </c>
      <c r="F383">
        <v>49.8</v>
      </c>
      <c r="G383" s="3"/>
    </row>
    <row r="384" spans="1:7" ht="15.6" outlineLevel="2" x14ac:dyDescent="0.6">
      <c r="A384" s="25" t="s">
        <v>91</v>
      </c>
      <c r="B384">
        <v>6</v>
      </c>
      <c r="C384">
        <v>3</v>
      </c>
      <c r="D384">
        <v>290</v>
      </c>
      <c r="E384">
        <v>11410</v>
      </c>
      <c r="F384">
        <v>39.340000000000003</v>
      </c>
    </row>
    <row r="385" spans="1:7" ht="15.6" outlineLevel="2" x14ac:dyDescent="0.6">
      <c r="A385" s="25" t="s">
        <v>92</v>
      </c>
      <c r="B385">
        <v>2</v>
      </c>
      <c r="C385">
        <v>2</v>
      </c>
      <c r="D385">
        <v>16</v>
      </c>
      <c r="E385">
        <v>670</v>
      </c>
      <c r="F385">
        <v>41.9</v>
      </c>
    </row>
    <row r="386" spans="1:7" ht="15.6" outlineLevel="2" x14ac:dyDescent="0.6">
      <c r="A386" s="25" t="s">
        <v>94</v>
      </c>
      <c r="B386" s="26"/>
      <c r="C386" s="26"/>
      <c r="D386" s="26"/>
      <c r="E386" s="26"/>
      <c r="F386" s="26"/>
      <c r="G386" s="3"/>
    </row>
    <row r="387" spans="1:7" ht="15.6" outlineLevel="2" x14ac:dyDescent="0.6">
      <c r="A387" s="25" t="s">
        <v>93</v>
      </c>
      <c r="B387" s="26"/>
      <c r="C387" s="26"/>
      <c r="D387" s="26"/>
      <c r="E387" s="26"/>
      <c r="F387" s="26"/>
      <c r="G387" s="3"/>
    </row>
    <row r="388" spans="1:7" s="22" customFormat="1" ht="15.6" outlineLevel="1" x14ac:dyDescent="0.6">
      <c r="A388" s="21" t="s">
        <v>59</v>
      </c>
      <c r="B388" s="14">
        <f t="shared" ref="B388:E388" si="108">B389+B390+B391+B392+B393</f>
        <v>36</v>
      </c>
      <c r="C388" s="14">
        <f t="shared" si="108"/>
        <v>24</v>
      </c>
      <c r="D388" s="14">
        <f t="shared" si="108"/>
        <v>2879</v>
      </c>
      <c r="E388" s="14">
        <f t="shared" si="108"/>
        <v>157459</v>
      </c>
      <c r="F388" s="14">
        <f>SUM(F389:F391)/3</f>
        <v>36.409999999999997</v>
      </c>
      <c r="G388" s="10"/>
    </row>
    <row r="389" spans="1:7" ht="15.6" outlineLevel="2" x14ac:dyDescent="0.6">
      <c r="A389" s="25" t="s">
        <v>89</v>
      </c>
      <c r="B389" s="6">
        <v>30</v>
      </c>
      <c r="C389" s="6">
        <v>19</v>
      </c>
      <c r="D389">
        <v>2575</v>
      </c>
      <c r="E389" s="6">
        <v>145972</v>
      </c>
      <c r="F389">
        <v>56.69</v>
      </c>
      <c r="G389" s="3"/>
    </row>
    <row r="390" spans="1:7" ht="15.6" outlineLevel="2" x14ac:dyDescent="0.6">
      <c r="A390" s="25" t="s">
        <v>91</v>
      </c>
      <c r="B390">
        <v>5</v>
      </c>
      <c r="C390">
        <v>4</v>
      </c>
      <c r="D390">
        <v>295</v>
      </c>
      <c r="E390">
        <v>11361</v>
      </c>
      <c r="F390">
        <v>38.51</v>
      </c>
    </row>
    <row r="391" spans="1:7" ht="15.6" outlineLevel="2" x14ac:dyDescent="0.6">
      <c r="A391" s="25" t="s">
        <v>92</v>
      </c>
      <c r="B391">
        <v>1</v>
      </c>
      <c r="C391">
        <v>1</v>
      </c>
      <c r="D391">
        <v>9</v>
      </c>
      <c r="E391">
        <v>126</v>
      </c>
      <c r="F391">
        <v>14.03</v>
      </c>
    </row>
    <row r="392" spans="1:7" ht="15.6" outlineLevel="2" x14ac:dyDescent="0.6">
      <c r="A392" s="25" t="s">
        <v>94</v>
      </c>
      <c r="B392" s="26"/>
      <c r="C392" s="26"/>
      <c r="D392" s="26"/>
      <c r="E392" s="26"/>
      <c r="F392" s="26"/>
      <c r="G392" s="3"/>
    </row>
    <row r="393" spans="1:7" ht="15.6" outlineLevel="2" x14ac:dyDescent="0.6">
      <c r="A393" s="25" t="s">
        <v>93</v>
      </c>
      <c r="B393" s="26"/>
      <c r="C393" s="26"/>
      <c r="D393" s="26"/>
      <c r="E393" s="26"/>
      <c r="F393" s="26"/>
      <c r="G393" s="3"/>
    </row>
    <row r="394" spans="1:7" s="22" customFormat="1" ht="15.6" outlineLevel="1" x14ac:dyDescent="0.6">
      <c r="A394" s="21" t="s">
        <v>60</v>
      </c>
      <c r="B394" s="14">
        <f t="shared" ref="B394:E394" si="109">B395+B396+B397+B398+B399</f>
        <v>65</v>
      </c>
      <c r="C394" s="14">
        <f t="shared" si="109"/>
        <v>53</v>
      </c>
      <c r="D394" s="14">
        <f t="shared" si="109"/>
        <v>4618</v>
      </c>
      <c r="E394" s="14">
        <f t="shared" si="109"/>
        <v>257102</v>
      </c>
      <c r="F394" s="14">
        <f>SUM(F395:F397)/3</f>
        <v>56.053333333333342</v>
      </c>
      <c r="G394" s="10"/>
    </row>
    <row r="395" spans="1:7" ht="15.6" outlineLevel="2" x14ac:dyDescent="0.6">
      <c r="A395" s="25" t="s">
        <v>89</v>
      </c>
      <c r="B395" s="6">
        <v>56</v>
      </c>
      <c r="C395" s="6">
        <v>44</v>
      </c>
      <c r="D395">
        <v>4228</v>
      </c>
      <c r="E395" s="6">
        <v>241374</v>
      </c>
      <c r="F395">
        <v>57.09</v>
      </c>
      <c r="G395" s="3"/>
    </row>
    <row r="396" spans="1:7" ht="15.6" outlineLevel="2" x14ac:dyDescent="0.6">
      <c r="A396" s="25" t="s">
        <v>91</v>
      </c>
      <c r="B396">
        <v>7</v>
      </c>
      <c r="C396">
        <v>5</v>
      </c>
      <c r="D396">
        <v>354</v>
      </c>
      <c r="E396">
        <v>13058</v>
      </c>
      <c r="F396">
        <v>36.89</v>
      </c>
    </row>
    <row r="397" spans="1:7" ht="15.6" outlineLevel="2" x14ac:dyDescent="0.6">
      <c r="A397" s="25" t="s">
        <v>92</v>
      </c>
      <c r="B397">
        <v>2</v>
      </c>
      <c r="C397">
        <v>4</v>
      </c>
      <c r="D397">
        <v>36</v>
      </c>
      <c r="E397">
        <v>2670</v>
      </c>
      <c r="F397">
        <v>74.180000000000007</v>
      </c>
    </row>
    <row r="398" spans="1:7" ht="15.6" outlineLevel="2" x14ac:dyDescent="0.6">
      <c r="A398" s="25" t="s">
        <v>94</v>
      </c>
      <c r="B398" s="26"/>
      <c r="C398" s="26"/>
      <c r="D398" s="26"/>
      <c r="E398" s="26"/>
      <c r="F398" s="26"/>
      <c r="G398" s="3"/>
    </row>
    <row r="399" spans="1:7" ht="15.6" outlineLevel="2" x14ac:dyDescent="0.6">
      <c r="A399" s="25" t="s">
        <v>93</v>
      </c>
      <c r="B399" s="26"/>
      <c r="C399" s="26"/>
      <c r="D399" s="26"/>
      <c r="E399" s="26"/>
      <c r="F399" s="26"/>
      <c r="G399" s="3"/>
    </row>
    <row r="400" spans="1:7" s="22" customFormat="1" ht="15.6" outlineLevel="1" x14ac:dyDescent="0.6">
      <c r="A400" s="21" t="s">
        <v>61</v>
      </c>
      <c r="B400" s="14">
        <f t="shared" ref="B400:E400" si="110">B401+B402+B403+B404+B405</f>
        <v>353</v>
      </c>
      <c r="C400" s="14">
        <f t="shared" si="110"/>
        <v>245</v>
      </c>
      <c r="D400" s="14">
        <f t="shared" si="110"/>
        <v>20733</v>
      </c>
      <c r="E400" s="14">
        <f t="shared" si="110"/>
        <v>1073219</v>
      </c>
      <c r="F400" s="14">
        <f>SUM(F401:F403)/3</f>
        <v>45.9</v>
      </c>
      <c r="G400" s="10"/>
    </row>
    <row r="401" spans="1:7" ht="15.6" outlineLevel="2" x14ac:dyDescent="0.6">
      <c r="A401" s="25" t="s">
        <v>89</v>
      </c>
      <c r="B401" s="6">
        <v>283</v>
      </c>
      <c r="C401" s="6">
        <v>190</v>
      </c>
      <c r="D401">
        <v>17060</v>
      </c>
      <c r="E401" s="6">
        <v>939116</v>
      </c>
      <c r="F401">
        <v>55.05</v>
      </c>
    </row>
    <row r="402" spans="1:7" ht="15.6" outlineLevel="2" x14ac:dyDescent="0.6">
      <c r="A402" s="25" t="s">
        <v>91</v>
      </c>
      <c r="B402">
        <v>54</v>
      </c>
      <c r="C402">
        <v>42</v>
      </c>
      <c r="D402">
        <v>3544</v>
      </c>
      <c r="E402">
        <v>128105</v>
      </c>
      <c r="F402">
        <v>36.15</v>
      </c>
    </row>
    <row r="403" spans="1:7" ht="15.6" outlineLevel="2" x14ac:dyDescent="0.6">
      <c r="A403" s="25" t="s">
        <v>92</v>
      </c>
      <c r="B403">
        <v>16</v>
      </c>
      <c r="C403">
        <v>13</v>
      </c>
      <c r="D403">
        <v>129</v>
      </c>
      <c r="E403">
        <v>5998</v>
      </c>
      <c r="F403">
        <v>46.5</v>
      </c>
      <c r="G403" s="3"/>
    </row>
    <row r="404" spans="1:7" ht="15.6" outlineLevel="2" x14ac:dyDescent="0.6">
      <c r="A404" s="25" t="s">
        <v>94</v>
      </c>
      <c r="B404" s="26"/>
      <c r="C404" s="26"/>
      <c r="D404" s="26"/>
      <c r="E404" s="26"/>
      <c r="F404" s="26"/>
      <c r="G404" s="3"/>
    </row>
    <row r="405" spans="1:7" ht="15.6" outlineLevel="2" x14ac:dyDescent="0.6">
      <c r="A405" s="25" t="s">
        <v>93</v>
      </c>
      <c r="B405" s="26"/>
      <c r="C405" s="26"/>
      <c r="D405" s="26"/>
      <c r="E405" s="26"/>
      <c r="F405" s="26"/>
      <c r="G405" s="3"/>
    </row>
    <row r="406" spans="1:7" s="22" customFormat="1" ht="15.6" outlineLevel="1" x14ac:dyDescent="0.6">
      <c r="A406" s="21" t="s">
        <v>62</v>
      </c>
      <c r="B406" s="14">
        <f t="shared" ref="B406:E406" si="111">B407+B408+B409+B410+B411</f>
        <v>2</v>
      </c>
      <c r="C406" s="14">
        <f t="shared" si="111"/>
        <v>2</v>
      </c>
      <c r="D406" s="14">
        <f t="shared" si="111"/>
        <v>94</v>
      </c>
      <c r="E406" s="14">
        <f t="shared" si="111"/>
        <v>3162</v>
      </c>
      <c r="F406" s="12">
        <f>SUM(F407:F411)/5</f>
        <v>6.7279999999999998</v>
      </c>
      <c r="G406" s="23"/>
    </row>
    <row r="407" spans="1:7" ht="15.6" outlineLevel="2" x14ac:dyDescent="0.6">
      <c r="A407" s="25" t="s">
        <v>89</v>
      </c>
      <c r="B407" s="6">
        <v>2</v>
      </c>
      <c r="C407" s="6">
        <v>2</v>
      </c>
      <c r="D407">
        <v>94</v>
      </c>
      <c r="E407" s="6">
        <v>3162</v>
      </c>
      <c r="F407">
        <v>33.64</v>
      </c>
      <c r="G407" s="3"/>
    </row>
    <row r="408" spans="1:7" ht="15.6" outlineLevel="2" x14ac:dyDescent="0.6">
      <c r="A408" s="25" t="s">
        <v>91</v>
      </c>
      <c r="B408">
        <v>0</v>
      </c>
      <c r="C408">
        <v>0</v>
      </c>
      <c r="D408">
        <v>0</v>
      </c>
      <c r="E408">
        <v>0</v>
      </c>
      <c r="F408">
        <v>0</v>
      </c>
      <c r="G408" s="3"/>
    </row>
    <row r="409" spans="1:7" ht="15.6" outlineLevel="2" x14ac:dyDescent="0.6">
      <c r="A409" s="25" t="s">
        <v>92</v>
      </c>
      <c r="B409">
        <v>0</v>
      </c>
      <c r="C409">
        <v>0</v>
      </c>
      <c r="D409">
        <v>0</v>
      </c>
      <c r="E409">
        <v>0</v>
      </c>
      <c r="F409">
        <v>0</v>
      </c>
      <c r="G409" s="3"/>
    </row>
    <row r="410" spans="1:7" ht="15.6" outlineLevel="2" x14ac:dyDescent="0.6">
      <c r="A410" s="25" t="s">
        <v>94</v>
      </c>
      <c r="B410" s="26"/>
      <c r="C410" s="26"/>
      <c r="D410" s="26"/>
      <c r="E410" s="26"/>
      <c r="F410" s="26"/>
      <c r="G410" s="3"/>
    </row>
    <row r="411" spans="1:7" ht="15.6" outlineLevel="2" x14ac:dyDescent="0.6">
      <c r="A411" s="25" t="s">
        <v>93</v>
      </c>
      <c r="B411" s="26"/>
      <c r="C411" s="26"/>
      <c r="D411" s="26"/>
      <c r="E411" s="26"/>
      <c r="F411" s="26"/>
      <c r="G411" s="3"/>
    </row>
    <row r="412" spans="1:7" s="22" customFormat="1" ht="15.6" outlineLevel="1" x14ac:dyDescent="0.6">
      <c r="A412" s="21" t="s">
        <v>63</v>
      </c>
      <c r="B412" s="14">
        <f t="shared" ref="B412:E412" si="112">B413+B414+B415+B416+B417</f>
        <v>57</v>
      </c>
      <c r="C412" s="14">
        <f t="shared" si="112"/>
        <v>32</v>
      </c>
      <c r="D412" s="14">
        <f t="shared" si="112"/>
        <v>4420</v>
      </c>
      <c r="E412" s="14">
        <f t="shared" si="112"/>
        <v>256421</v>
      </c>
      <c r="F412" s="14">
        <f>SUM(F413:F415)/3</f>
        <v>32.449999999999996</v>
      </c>
      <c r="G412" s="10"/>
    </row>
    <row r="413" spans="1:7" ht="15.6" outlineLevel="2" x14ac:dyDescent="0.6">
      <c r="A413" s="25" t="s">
        <v>89</v>
      </c>
      <c r="B413" s="6">
        <v>53</v>
      </c>
      <c r="C413" s="6">
        <v>28</v>
      </c>
      <c r="D413">
        <v>4144</v>
      </c>
      <c r="E413" s="6">
        <v>245932</v>
      </c>
      <c r="F413">
        <v>59.35</v>
      </c>
      <c r="G413" s="3"/>
    </row>
    <row r="414" spans="1:7" ht="15.6" outlineLevel="2" x14ac:dyDescent="0.6">
      <c r="A414" s="25" t="s">
        <v>91</v>
      </c>
      <c r="B414">
        <v>4</v>
      </c>
      <c r="C414">
        <v>4</v>
      </c>
      <c r="D414">
        <v>276</v>
      </c>
      <c r="E414">
        <v>10489</v>
      </c>
      <c r="F414">
        <v>38</v>
      </c>
    </row>
    <row r="415" spans="1:7" ht="15.6" outlineLevel="2" x14ac:dyDescent="0.6">
      <c r="A415" s="25" t="s">
        <v>92</v>
      </c>
      <c r="B415">
        <v>0</v>
      </c>
      <c r="C415">
        <v>0</v>
      </c>
      <c r="D415">
        <v>0</v>
      </c>
      <c r="E415">
        <v>0</v>
      </c>
      <c r="F415">
        <v>0</v>
      </c>
      <c r="G415" s="3"/>
    </row>
    <row r="416" spans="1:7" ht="15.6" outlineLevel="2" x14ac:dyDescent="0.6">
      <c r="A416" s="25" t="s">
        <v>94</v>
      </c>
      <c r="B416" s="26"/>
      <c r="C416" s="26"/>
      <c r="D416" s="26"/>
      <c r="E416" s="26"/>
      <c r="F416" s="26"/>
      <c r="G416" s="3"/>
    </row>
    <row r="417" spans="1:7" ht="15.6" outlineLevel="2" x14ac:dyDescent="0.6">
      <c r="A417" s="25" t="s">
        <v>93</v>
      </c>
      <c r="B417" s="26"/>
      <c r="C417" s="26"/>
      <c r="D417" s="26"/>
      <c r="E417" s="26"/>
      <c r="F417" s="26"/>
      <c r="G417" s="3"/>
    </row>
    <row r="418" spans="1:7" s="22" customFormat="1" ht="15.3" customHeight="1" outlineLevel="1" x14ac:dyDescent="0.6">
      <c r="A418" s="21" t="s">
        <v>64</v>
      </c>
      <c r="B418" s="14">
        <f t="shared" ref="B418:E418" si="113">B419+B420+B421+B422+B423</f>
        <v>16</v>
      </c>
      <c r="C418" s="14">
        <f t="shared" si="113"/>
        <v>10</v>
      </c>
      <c r="D418" s="14">
        <f t="shared" si="113"/>
        <v>695</v>
      </c>
      <c r="E418" s="14">
        <f t="shared" si="113"/>
        <v>28819</v>
      </c>
      <c r="F418" s="14">
        <f>SUM(F419:F421)/2</f>
        <v>49.945</v>
      </c>
      <c r="G418" s="10"/>
    </row>
    <row r="419" spans="1:7" ht="15.6" outlineLevel="2" x14ac:dyDescent="0.6">
      <c r="A419" s="25" t="s">
        <v>89</v>
      </c>
      <c r="B419" s="6">
        <v>12</v>
      </c>
      <c r="C419" s="6">
        <v>7</v>
      </c>
      <c r="D419">
        <v>500</v>
      </c>
      <c r="E419" s="6">
        <v>22091</v>
      </c>
      <c r="F419">
        <v>44.18</v>
      </c>
      <c r="G419" s="3"/>
    </row>
    <row r="420" spans="1:7" ht="15.6" outlineLevel="2" x14ac:dyDescent="0.6">
      <c r="A420" s="25" t="s">
        <v>91</v>
      </c>
      <c r="B420">
        <v>3</v>
      </c>
      <c r="C420">
        <v>2</v>
      </c>
      <c r="D420">
        <v>186</v>
      </c>
      <c r="E420">
        <v>6543</v>
      </c>
      <c r="F420">
        <v>35.18</v>
      </c>
    </row>
    <row r="421" spans="1:7" ht="15.6" outlineLevel="2" x14ac:dyDescent="0.6">
      <c r="A421" s="25" t="s">
        <v>92</v>
      </c>
      <c r="B421">
        <v>1</v>
      </c>
      <c r="C421">
        <v>1</v>
      </c>
      <c r="D421">
        <v>9</v>
      </c>
      <c r="E421">
        <v>185</v>
      </c>
      <c r="F421">
        <v>20.53</v>
      </c>
    </row>
    <row r="422" spans="1:7" ht="15.6" outlineLevel="2" x14ac:dyDescent="0.6">
      <c r="A422" s="25" t="s">
        <v>94</v>
      </c>
      <c r="B422" s="26"/>
      <c r="C422" s="26"/>
      <c r="D422" s="26"/>
      <c r="E422" s="26"/>
      <c r="F422" s="26"/>
      <c r="G422" s="3"/>
    </row>
    <row r="423" spans="1:7" ht="15.6" outlineLevel="2" x14ac:dyDescent="0.6">
      <c r="A423" s="25" t="s">
        <v>93</v>
      </c>
      <c r="B423" s="26"/>
      <c r="C423" s="26"/>
      <c r="D423" s="26"/>
      <c r="E423" s="26"/>
      <c r="F423" s="26"/>
      <c r="G423" s="3"/>
    </row>
    <row r="424" spans="1:7" s="22" customFormat="1" ht="15.6" outlineLevel="1" x14ac:dyDescent="0.6">
      <c r="A424" s="21" t="s">
        <v>65</v>
      </c>
      <c r="B424" s="14">
        <f t="shared" ref="B424:E424" si="114">B425+B426+B427+B428+B429</f>
        <v>0</v>
      </c>
      <c r="C424" s="14">
        <f t="shared" si="114"/>
        <v>0</v>
      </c>
      <c r="D424" s="14">
        <f t="shared" si="114"/>
        <v>0</v>
      </c>
      <c r="E424" s="14">
        <f t="shared" si="114"/>
        <v>0</v>
      </c>
      <c r="F424" s="12">
        <f>SUM(F425:F429)/5</f>
        <v>0</v>
      </c>
      <c r="G424" s="23"/>
    </row>
    <row r="425" spans="1:7" ht="15.6" hidden="1" outlineLevel="2" x14ac:dyDescent="0.6">
      <c r="A425" s="25" t="s">
        <v>89</v>
      </c>
      <c r="B425" s="6">
        <v>0</v>
      </c>
      <c r="C425" s="6">
        <v>0</v>
      </c>
      <c r="D425">
        <v>0</v>
      </c>
      <c r="E425" s="6">
        <v>0</v>
      </c>
      <c r="F425">
        <v>0</v>
      </c>
      <c r="G425" s="3"/>
    </row>
    <row r="426" spans="1:7" ht="15.6" hidden="1" outlineLevel="2" x14ac:dyDescent="0.6">
      <c r="A426" s="25" t="s">
        <v>91</v>
      </c>
      <c r="B426">
        <v>0</v>
      </c>
      <c r="C426">
        <v>0</v>
      </c>
      <c r="D426">
        <v>0</v>
      </c>
      <c r="E426">
        <v>0</v>
      </c>
      <c r="F426">
        <v>0</v>
      </c>
      <c r="G426" s="3"/>
    </row>
    <row r="427" spans="1:7" ht="15.6" hidden="1" outlineLevel="2" x14ac:dyDescent="0.6">
      <c r="A427" s="25" t="s">
        <v>92</v>
      </c>
      <c r="B427">
        <v>0</v>
      </c>
      <c r="C427">
        <v>0</v>
      </c>
      <c r="D427">
        <v>0</v>
      </c>
      <c r="E427">
        <v>0</v>
      </c>
      <c r="F427">
        <v>0</v>
      </c>
      <c r="G427" s="3"/>
    </row>
    <row r="428" spans="1:7" ht="15.6" hidden="1" outlineLevel="2" x14ac:dyDescent="0.6">
      <c r="A428" s="25" t="s">
        <v>94</v>
      </c>
      <c r="B428" s="26"/>
      <c r="C428" s="26"/>
      <c r="D428" s="26"/>
      <c r="E428" s="26"/>
      <c r="F428" s="26"/>
      <c r="G428" s="3"/>
    </row>
    <row r="429" spans="1:7" ht="15.6" hidden="1" outlineLevel="2" x14ac:dyDescent="0.6">
      <c r="A429" s="25" t="s">
        <v>93</v>
      </c>
      <c r="B429" s="26"/>
      <c r="C429" s="26"/>
      <c r="D429" s="26"/>
      <c r="E429" s="26"/>
      <c r="F429" s="26"/>
      <c r="G429" s="3"/>
    </row>
    <row r="430" spans="1:7" s="22" customFormat="1" ht="15.6" outlineLevel="1" collapsed="1" x14ac:dyDescent="0.6">
      <c r="A430" s="21" t="s">
        <v>66</v>
      </c>
      <c r="B430" s="14">
        <f t="shared" ref="B430:E430" si="115">B431+B432+B433+B434+B435</f>
        <v>7</v>
      </c>
      <c r="C430" s="14">
        <f t="shared" si="115"/>
        <v>4</v>
      </c>
      <c r="D430" s="14">
        <f t="shared" si="115"/>
        <v>146</v>
      </c>
      <c r="E430" s="14">
        <f t="shared" si="115"/>
        <v>12498</v>
      </c>
      <c r="F430" s="14">
        <f>SUM(F431:F433)/2</f>
        <v>42.8</v>
      </c>
      <c r="G430" s="10"/>
    </row>
    <row r="431" spans="1:7" ht="15.6" outlineLevel="2" x14ac:dyDescent="0.6">
      <c r="A431" s="25" t="s">
        <v>89</v>
      </c>
      <c r="B431" s="6">
        <v>7</v>
      </c>
      <c r="C431" s="6">
        <v>4</v>
      </c>
      <c r="D431">
        <v>146</v>
      </c>
      <c r="E431" s="6">
        <v>12498</v>
      </c>
      <c r="F431">
        <v>85.6</v>
      </c>
      <c r="G431" s="3"/>
    </row>
    <row r="432" spans="1:7" ht="15.6" outlineLevel="2" x14ac:dyDescent="0.6">
      <c r="A432" s="25" t="s">
        <v>91</v>
      </c>
      <c r="B432">
        <v>0</v>
      </c>
      <c r="C432">
        <v>0</v>
      </c>
      <c r="D432">
        <v>0</v>
      </c>
      <c r="E432">
        <v>0</v>
      </c>
      <c r="F432">
        <v>0</v>
      </c>
      <c r="G432" s="3"/>
    </row>
    <row r="433" spans="1:7" ht="15.6" outlineLevel="2" x14ac:dyDescent="0.6">
      <c r="A433" s="25" t="s">
        <v>92</v>
      </c>
      <c r="B433">
        <v>0</v>
      </c>
      <c r="C433">
        <v>0</v>
      </c>
      <c r="D433">
        <v>0</v>
      </c>
      <c r="E433">
        <v>0</v>
      </c>
      <c r="F433">
        <v>0</v>
      </c>
      <c r="G433" s="3"/>
    </row>
    <row r="434" spans="1:7" ht="15.6" outlineLevel="2" x14ac:dyDescent="0.6">
      <c r="A434" s="25" t="s">
        <v>94</v>
      </c>
      <c r="B434" s="26"/>
      <c r="C434" s="26"/>
      <c r="D434" s="26"/>
      <c r="E434" s="26"/>
      <c r="F434" s="26"/>
      <c r="G434" s="3"/>
    </row>
    <row r="435" spans="1:7" ht="15.6" outlineLevel="2" x14ac:dyDescent="0.6">
      <c r="A435" s="25" t="s">
        <v>93</v>
      </c>
      <c r="B435" s="26"/>
      <c r="C435" s="26"/>
      <c r="D435" s="26"/>
      <c r="E435" s="26"/>
      <c r="F435" s="26"/>
      <c r="G435" s="3"/>
    </row>
    <row r="436" spans="1:7" s="22" customFormat="1" ht="15.6" outlineLevel="1" x14ac:dyDescent="0.6">
      <c r="A436" s="21" t="s">
        <v>67</v>
      </c>
      <c r="B436" s="14">
        <f t="shared" ref="B436:E436" si="116">B437+B438+B439+B440+B441</f>
        <v>953</v>
      </c>
      <c r="C436" s="14">
        <f t="shared" si="116"/>
        <v>731</v>
      </c>
      <c r="D436" s="14">
        <f t="shared" si="116"/>
        <v>36920</v>
      </c>
      <c r="E436" s="14">
        <f t="shared" si="116"/>
        <v>2131207</v>
      </c>
      <c r="F436" s="14">
        <f>SUM(F437:F439)/3</f>
        <v>51.243333333333332</v>
      </c>
      <c r="G436" s="10"/>
    </row>
    <row r="437" spans="1:7" ht="15.6" outlineLevel="2" x14ac:dyDescent="0.6">
      <c r="A437" s="25" t="s">
        <v>89</v>
      </c>
      <c r="B437" s="6">
        <v>835</v>
      </c>
      <c r="C437" s="6">
        <v>613</v>
      </c>
      <c r="D437">
        <v>32556</v>
      </c>
      <c r="E437" s="6">
        <v>1964133</v>
      </c>
      <c r="F437">
        <v>60.33</v>
      </c>
      <c r="G437" s="3"/>
    </row>
    <row r="438" spans="1:7" ht="15.6" outlineLevel="2" x14ac:dyDescent="0.6">
      <c r="A438" s="25" t="s">
        <v>91</v>
      </c>
      <c r="B438">
        <v>78</v>
      </c>
      <c r="C438">
        <v>77</v>
      </c>
      <c r="D438">
        <v>3991</v>
      </c>
      <c r="E438">
        <v>145868</v>
      </c>
      <c r="F438">
        <v>36.549999999999997</v>
      </c>
    </row>
    <row r="439" spans="1:7" ht="15.6" outlineLevel="2" x14ac:dyDescent="0.6">
      <c r="A439" s="25" t="s">
        <v>92</v>
      </c>
      <c r="B439">
        <v>40</v>
      </c>
      <c r="C439">
        <v>41</v>
      </c>
      <c r="D439">
        <v>373</v>
      </c>
      <c r="E439">
        <v>21206</v>
      </c>
      <c r="F439">
        <v>56.85</v>
      </c>
    </row>
    <row r="440" spans="1:7" ht="15.6" outlineLevel="2" x14ac:dyDescent="0.6">
      <c r="A440" s="25" t="s">
        <v>94</v>
      </c>
      <c r="B440" s="26"/>
      <c r="C440" s="26"/>
      <c r="D440" s="26"/>
      <c r="E440" s="26"/>
      <c r="F440" s="26"/>
      <c r="G440" s="3"/>
    </row>
    <row r="441" spans="1:7" ht="15.6" outlineLevel="2" x14ac:dyDescent="0.6">
      <c r="A441" s="25" t="s">
        <v>93</v>
      </c>
      <c r="B441" s="26"/>
      <c r="C441" s="26"/>
      <c r="D441" s="26"/>
      <c r="E441" s="26"/>
      <c r="F441" s="26"/>
      <c r="G441" s="3"/>
    </row>
    <row r="442" spans="1:7" s="22" customFormat="1" ht="15.6" outlineLevel="1" x14ac:dyDescent="0.6">
      <c r="A442" s="21" t="s">
        <v>68</v>
      </c>
      <c r="B442" s="14">
        <f t="shared" ref="B442:E442" si="117">B443+B444+B445+B446+B447</f>
        <v>36</v>
      </c>
      <c r="C442" s="14">
        <f t="shared" si="117"/>
        <v>24</v>
      </c>
      <c r="D442" s="14">
        <f t="shared" si="117"/>
        <v>1901</v>
      </c>
      <c r="E442" s="14">
        <f t="shared" si="117"/>
        <v>120186</v>
      </c>
      <c r="F442" s="14">
        <f>SUM(F443:F445)/3</f>
        <v>32.686666666666667</v>
      </c>
      <c r="G442" s="10"/>
    </row>
    <row r="443" spans="1:7" ht="15.6" outlineLevel="2" x14ac:dyDescent="0.6">
      <c r="A443" s="25" t="s">
        <v>89</v>
      </c>
      <c r="B443" s="6">
        <v>34</v>
      </c>
      <c r="C443" s="6">
        <v>23</v>
      </c>
      <c r="D443">
        <v>1737</v>
      </c>
      <c r="E443" s="6">
        <v>114958</v>
      </c>
      <c r="F443">
        <v>66.180000000000007</v>
      </c>
      <c r="G443" s="3"/>
    </row>
    <row r="444" spans="1:7" ht="15.6" outlineLevel="2" x14ac:dyDescent="0.6">
      <c r="A444" s="25" t="s">
        <v>91</v>
      </c>
      <c r="B444">
        <v>2</v>
      </c>
      <c r="C444">
        <v>1</v>
      </c>
      <c r="D444">
        <v>164</v>
      </c>
      <c r="E444">
        <v>5228</v>
      </c>
      <c r="F444">
        <v>31.88</v>
      </c>
      <c r="G444" s="3"/>
    </row>
    <row r="445" spans="1:7" ht="15.6" outlineLevel="2" x14ac:dyDescent="0.6">
      <c r="A445" s="25" t="s">
        <v>92</v>
      </c>
      <c r="B445">
        <v>0</v>
      </c>
      <c r="C445">
        <v>0</v>
      </c>
      <c r="D445">
        <v>0</v>
      </c>
      <c r="E445">
        <v>0</v>
      </c>
      <c r="F445">
        <v>0</v>
      </c>
      <c r="G445" s="3"/>
    </row>
    <row r="446" spans="1:7" ht="15.6" outlineLevel="2" x14ac:dyDescent="0.6">
      <c r="A446" s="25" t="s">
        <v>94</v>
      </c>
      <c r="B446" s="26"/>
      <c r="C446" s="26"/>
      <c r="D446" s="26"/>
      <c r="E446" s="26"/>
      <c r="F446" s="26"/>
      <c r="G446" s="3"/>
    </row>
    <row r="447" spans="1:7" ht="15.6" outlineLevel="2" x14ac:dyDescent="0.6">
      <c r="A447" s="25" t="s">
        <v>93</v>
      </c>
      <c r="B447" s="26"/>
      <c r="C447" s="26"/>
      <c r="D447" s="26"/>
      <c r="E447" s="26"/>
      <c r="F447" s="26"/>
      <c r="G447" s="3"/>
    </row>
    <row r="448" spans="1:7" s="22" customFormat="1" ht="15.6" outlineLevel="1" x14ac:dyDescent="0.6">
      <c r="A448" s="21" t="s">
        <v>69</v>
      </c>
      <c r="B448" s="14">
        <f t="shared" ref="B448:E448" si="118">B449+B450+B451+B452+B453</f>
        <v>98</v>
      </c>
      <c r="C448" s="14">
        <f t="shared" si="118"/>
        <v>62</v>
      </c>
      <c r="D448" s="14">
        <f t="shared" si="118"/>
        <v>5041</v>
      </c>
      <c r="E448" s="14">
        <f t="shared" si="118"/>
        <v>254593</v>
      </c>
      <c r="F448" s="14">
        <f>SUM(F449:F451)/3</f>
        <v>42.843333333333334</v>
      </c>
      <c r="G448" s="10"/>
    </row>
    <row r="449" spans="1:7" ht="15.6" outlineLevel="2" x14ac:dyDescent="0.6">
      <c r="A449" s="25" t="s">
        <v>89</v>
      </c>
      <c r="B449" s="6">
        <v>93</v>
      </c>
      <c r="C449" s="6">
        <v>57</v>
      </c>
      <c r="D449">
        <v>4939</v>
      </c>
      <c r="E449" s="6">
        <v>251137</v>
      </c>
      <c r="F449">
        <v>50.85</v>
      </c>
      <c r="G449" s="3"/>
    </row>
    <row r="450" spans="1:7" ht="15.6" outlineLevel="2" x14ac:dyDescent="0.6">
      <c r="A450" s="25" t="s">
        <v>91</v>
      </c>
      <c r="B450">
        <v>2</v>
      </c>
      <c r="C450">
        <v>2</v>
      </c>
      <c r="D450">
        <v>75</v>
      </c>
      <c r="E450">
        <v>2123</v>
      </c>
      <c r="F450">
        <v>28.31</v>
      </c>
    </row>
    <row r="451" spans="1:7" ht="15.6" outlineLevel="2" x14ac:dyDescent="0.6">
      <c r="A451" s="25" t="s">
        <v>92</v>
      </c>
      <c r="B451">
        <v>3</v>
      </c>
      <c r="C451">
        <v>3</v>
      </c>
      <c r="D451">
        <v>27</v>
      </c>
      <c r="E451">
        <v>1333</v>
      </c>
      <c r="F451">
        <v>49.37</v>
      </c>
    </row>
    <row r="452" spans="1:7" ht="15.6" outlineLevel="2" x14ac:dyDescent="0.6">
      <c r="A452" s="25" t="s">
        <v>94</v>
      </c>
      <c r="B452" s="26"/>
      <c r="C452" s="26"/>
      <c r="D452" s="26"/>
      <c r="E452" s="26"/>
      <c r="F452" s="26"/>
      <c r="G452" s="3"/>
    </row>
    <row r="453" spans="1:7" ht="15.6" outlineLevel="2" x14ac:dyDescent="0.6">
      <c r="A453" s="25" t="s">
        <v>93</v>
      </c>
      <c r="B453" s="26"/>
      <c r="C453" s="26"/>
      <c r="D453" s="26"/>
      <c r="E453" s="26"/>
      <c r="F453" s="26"/>
      <c r="G453" s="3"/>
    </row>
    <row r="454" spans="1:7" s="22" customFormat="1" ht="15.6" outlineLevel="1" x14ac:dyDescent="0.6">
      <c r="A454" s="21" t="s">
        <v>70</v>
      </c>
      <c r="B454" s="14">
        <f t="shared" ref="B454:E454" si="119">B455+B456+B457+B458+B459</f>
        <v>231</v>
      </c>
      <c r="C454" s="14">
        <f t="shared" si="119"/>
        <v>141</v>
      </c>
      <c r="D454" s="14">
        <f t="shared" si="119"/>
        <v>14869</v>
      </c>
      <c r="E454" s="14">
        <f t="shared" si="119"/>
        <v>882991</v>
      </c>
      <c r="F454" s="14">
        <f>SUM(F455:F457)/3</f>
        <v>52.013333333333328</v>
      </c>
      <c r="G454" s="10"/>
    </row>
    <row r="455" spans="1:7" ht="15.6" outlineLevel="2" x14ac:dyDescent="0.6">
      <c r="A455" s="25" t="s">
        <v>89</v>
      </c>
      <c r="B455" s="6">
        <v>200</v>
      </c>
      <c r="C455" s="6">
        <v>109</v>
      </c>
      <c r="D455">
        <v>13775</v>
      </c>
      <c r="E455" s="6">
        <v>840810</v>
      </c>
      <c r="F455">
        <v>61.04</v>
      </c>
      <c r="G455" s="3"/>
    </row>
    <row r="456" spans="1:7" ht="15.6" outlineLevel="2" x14ac:dyDescent="0.6">
      <c r="A456" s="25" t="s">
        <v>91</v>
      </c>
      <c r="B456">
        <v>22</v>
      </c>
      <c r="C456">
        <v>23</v>
      </c>
      <c r="D456">
        <v>1016</v>
      </c>
      <c r="E456">
        <v>37662</v>
      </c>
      <c r="F456">
        <v>37.07</v>
      </c>
    </row>
    <row r="457" spans="1:7" ht="15.6" outlineLevel="2" x14ac:dyDescent="0.6">
      <c r="A457" s="25" t="s">
        <v>92</v>
      </c>
      <c r="B457">
        <v>9</v>
      </c>
      <c r="C457">
        <v>9</v>
      </c>
      <c r="D457">
        <v>78</v>
      </c>
      <c r="E457">
        <v>4519</v>
      </c>
      <c r="F457">
        <v>57.93</v>
      </c>
    </row>
    <row r="458" spans="1:7" ht="15.6" outlineLevel="2" x14ac:dyDescent="0.6">
      <c r="A458" s="25" t="s">
        <v>94</v>
      </c>
      <c r="B458" s="26"/>
      <c r="C458" s="26"/>
      <c r="D458" s="26"/>
      <c r="E458" s="26"/>
      <c r="F458" s="26"/>
      <c r="G458" s="3"/>
    </row>
    <row r="459" spans="1:7" ht="15.6" outlineLevel="2" x14ac:dyDescent="0.6">
      <c r="A459" s="25" t="s">
        <v>93</v>
      </c>
      <c r="B459" s="26"/>
      <c r="C459" s="26"/>
      <c r="D459" s="26"/>
      <c r="E459" s="26"/>
      <c r="F459" s="26"/>
      <c r="G459" s="3"/>
    </row>
    <row r="460" spans="1:7" s="22" customFormat="1" ht="15.6" outlineLevel="1" x14ac:dyDescent="0.6">
      <c r="A460" s="21" t="s">
        <v>71</v>
      </c>
      <c r="B460" s="14">
        <f t="shared" ref="B460:E460" si="120">B461+B462+B463+B464+B465</f>
        <v>1</v>
      </c>
      <c r="C460" s="14">
        <f t="shared" si="120"/>
        <v>0</v>
      </c>
      <c r="D460" s="14">
        <f t="shared" si="120"/>
        <v>0</v>
      </c>
      <c r="E460" s="14">
        <f t="shared" si="120"/>
        <v>-193</v>
      </c>
      <c r="F460" s="14">
        <f>SUM(F461:F463)/1</f>
        <v>0</v>
      </c>
      <c r="G460" s="23"/>
    </row>
    <row r="461" spans="1:7" ht="15.6" outlineLevel="2" x14ac:dyDescent="0.6">
      <c r="A461" s="25" t="s">
        <v>89</v>
      </c>
      <c r="B461" s="6">
        <v>1</v>
      </c>
      <c r="C461" s="6">
        <v>0</v>
      </c>
      <c r="D461">
        <v>0</v>
      </c>
      <c r="E461" s="6">
        <v>-193</v>
      </c>
      <c r="F461">
        <v>0</v>
      </c>
      <c r="G461" s="3"/>
    </row>
    <row r="462" spans="1:7" ht="15.6" outlineLevel="2" x14ac:dyDescent="0.6">
      <c r="A462" s="25" t="s">
        <v>91</v>
      </c>
      <c r="B462">
        <v>0</v>
      </c>
      <c r="C462">
        <v>0</v>
      </c>
      <c r="D462">
        <v>0</v>
      </c>
      <c r="E462">
        <v>0</v>
      </c>
      <c r="F462">
        <v>0</v>
      </c>
      <c r="G462" s="3"/>
    </row>
    <row r="463" spans="1:7" ht="15.6" outlineLevel="2" x14ac:dyDescent="0.6">
      <c r="A463" s="25" t="s">
        <v>92</v>
      </c>
      <c r="B463">
        <v>0</v>
      </c>
      <c r="C463">
        <v>0</v>
      </c>
      <c r="D463">
        <v>0</v>
      </c>
      <c r="E463">
        <v>0</v>
      </c>
      <c r="F463">
        <v>0</v>
      </c>
      <c r="G463" s="3"/>
    </row>
    <row r="464" spans="1:7" ht="15.6" outlineLevel="2" x14ac:dyDescent="0.6">
      <c r="A464" s="25" t="s">
        <v>94</v>
      </c>
      <c r="B464" s="26"/>
      <c r="C464" s="26"/>
      <c r="D464" s="26"/>
      <c r="E464" s="26"/>
      <c r="F464" s="26"/>
      <c r="G464" s="3"/>
    </row>
    <row r="465" spans="1:7" ht="15.6" outlineLevel="2" x14ac:dyDescent="0.6">
      <c r="A465" s="25" t="s">
        <v>93</v>
      </c>
      <c r="B465" s="26"/>
      <c r="C465" s="26"/>
      <c r="D465" s="26"/>
      <c r="E465" s="26"/>
      <c r="F465" s="26"/>
      <c r="G465" s="3"/>
    </row>
    <row r="466" spans="1:7" s="22" customFormat="1" ht="15.6" outlineLevel="1" x14ac:dyDescent="0.6">
      <c r="A466" s="21" t="s">
        <v>72</v>
      </c>
      <c r="B466" s="14">
        <f t="shared" ref="B466:E466" si="121">B467+B468+B469+B470+B471</f>
        <v>211</v>
      </c>
      <c r="C466" s="14">
        <f t="shared" si="121"/>
        <v>115</v>
      </c>
      <c r="D466" s="14">
        <f t="shared" si="121"/>
        <v>16994</v>
      </c>
      <c r="E466" s="14">
        <f t="shared" si="121"/>
        <v>788981</v>
      </c>
      <c r="F466" s="14">
        <f>SUM(F467:F469)/3</f>
        <v>45.983333333333341</v>
      </c>
      <c r="G466" s="10"/>
    </row>
    <row r="467" spans="1:7" ht="15.6" hidden="1" outlineLevel="2" x14ac:dyDescent="0.6">
      <c r="A467" s="25" t="s">
        <v>89</v>
      </c>
      <c r="B467" s="6">
        <v>191</v>
      </c>
      <c r="C467" s="6">
        <v>96</v>
      </c>
      <c r="D467">
        <v>16094</v>
      </c>
      <c r="E467" s="6">
        <v>759144</v>
      </c>
      <c r="F467">
        <v>47.17</v>
      </c>
      <c r="G467" s="3"/>
    </row>
    <row r="468" spans="1:7" ht="15.6" hidden="1" outlineLevel="2" x14ac:dyDescent="0.6">
      <c r="A468" s="25" t="s">
        <v>91</v>
      </c>
      <c r="B468">
        <v>15</v>
      </c>
      <c r="C468">
        <v>15</v>
      </c>
      <c r="D468">
        <v>863</v>
      </c>
      <c r="E468">
        <v>27406</v>
      </c>
      <c r="F468">
        <v>31.76</v>
      </c>
    </row>
    <row r="469" spans="1:7" ht="15.6" hidden="1" outlineLevel="2" x14ac:dyDescent="0.6">
      <c r="A469" s="25" t="s">
        <v>92</v>
      </c>
      <c r="B469">
        <v>4</v>
      </c>
      <c r="C469">
        <v>3</v>
      </c>
      <c r="D469">
        <v>33</v>
      </c>
      <c r="E469">
        <v>1948</v>
      </c>
      <c r="F469">
        <v>59.02</v>
      </c>
    </row>
    <row r="470" spans="1:7" ht="15.6" hidden="1" outlineLevel="2" x14ac:dyDescent="0.6">
      <c r="A470" s="25" t="s">
        <v>94</v>
      </c>
      <c r="B470">
        <v>1</v>
      </c>
      <c r="C470">
        <v>1</v>
      </c>
      <c r="D470">
        <v>4</v>
      </c>
      <c r="E470">
        <v>483</v>
      </c>
      <c r="F470">
        <v>120.84</v>
      </c>
      <c r="G470" s="3"/>
    </row>
    <row r="471" spans="1:7" ht="15.6" hidden="1" outlineLevel="2" x14ac:dyDescent="0.6">
      <c r="A471" s="25" t="s">
        <v>93</v>
      </c>
      <c r="B471" s="26"/>
      <c r="C471" s="26"/>
      <c r="D471" s="26"/>
      <c r="E471" s="26"/>
      <c r="F471" s="26"/>
      <c r="G471" s="3"/>
    </row>
    <row r="472" spans="1:7" s="22" customFormat="1" ht="15.6" outlineLevel="1" collapsed="1" x14ac:dyDescent="0.6">
      <c r="A472" s="21" t="s">
        <v>73</v>
      </c>
      <c r="B472" s="14">
        <f t="shared" ref="B472:E472" si="122">B473+B474+B475+B476+B477</f>
        <v>2</v>
      </c>
      <c r="C472" s="14">
        <f t="shared" si="122"/>
        <v>2</v>
      </c>
      <c r="D472" s="14">
        <f t="shared" si="122"/>
        <v>13</v>
      </c>
      <c r="E472" s="14">
        <f t="shared" si="122"/>
        <v>352</v>
      </c>
      <c r="F472" s="14">
        <f>SUM(F473:F475)/1</f>
        <v>64.45</v>
      </c>
      <c r="G472" s="23"/>
    </row>
    <row r="473" spans="1:7" ht="15.6" hidden="1" outlineLevel="2" x14ac:dyDescent="0.6">
      <c r="A473" s="25" t="s">
        <v>89</v>
      </c>
      <c r="B473" s="6">
        <v>1</v>
      </c>
      <c r="C473" s="6">
        <v>1</v>
      </c>
      <c r="D473">
        <v>4</v>
      </c>
      <c r="E473" s="6">
        <v>183</v>
      </c>
      <c r="F473">
        <v>45.63</v>
      </c>
      <c r="G473" s="3"/>
    </row>
    <row r="474" spans="1:7" ht="15.6" hidden="1" outlineLevel="2" x14ac:dyDescent="0.6">
      <c r="A474" s="25" t="s">
        <v>91</v>
      </c>
      <c r="B474">
        <v>0</v>
      </c>
      <c r="C474">
        <v>0</v>
      </c>
      <c r="D474">
        <v>0</v>
      </c>
      <c r="E474">
        <v>0</v>
      </c>
      <c r="F474">
        <v>0</v>
      </c>
      <c r="G474" s="3"/>
    </row>
    <row r="475" spans="1:7" ht="15.6" hidden="1" outlineLevel="2" x14ac:dyDescent="0.6">
      <c r="A475" s="25" t="s">
        <v>92</v>
      </c>
      <c r="B475">
        <v>1</v>
      </c>
      <c r="C475">
        <v>1</v>
      </c>
      <c r="D475">
        <v>9</v>
      </c>
      <c r="E475">
        <v>169</v>
      </c>
      <c r="F475">
        <v>18.82</v>
      </c>
      <c r="G475" s="3"/>
    </row>
    <row r="476" spans="1:7" ht="15.6" hidden="1" outlineLevel="2" x14ac:dyDescent="0.6">
      <c r="A476" s="25" t="s">
        <v>94</v>
      </c>
      <c r="B476"/>
      <c r="C476"/>
      <c r="D476"/>
      <c r="E476"/>
      <c r="F476"/>
      <c r="G476" s="3"/>
    </row>
    <row r="477" spans="1:7" ht="15.6" hidden="1" outlineLevel="2" x14ac:dyDescent="0.6">
      <c r="A477" s="25" t="s">
        <v>93</v>
      </c>
      <c r="B477"/>
      <c r="C477"/>
      <c r="D477"/>
      <c r="E477"/>
      <c r="F477"/>
      <c r="G477" s="3"/>
    </row>
    <row r="478" spans="1:7" s="22" customFormat="1" ht="15.6" outlineLevel="1" collapsed="1" x14ac:dyDescent="0.6">
      <c r="A478" s="21" t="s">
        <v>74</v>
      </c>
      <c r="B478" s="14">
        <f t="shared" ref="B478:E478" si="123">B479+B480+B481+B482+B483</f>
        <v>3</v>
      </c>
      <c r="C478" s="14">
        <f t="shared" si="123"/>
        <v>2</v>
      </c>
      <c r="D478" s="14">
        <f t="shared" si="123"/>
        <v>359</v>
      </c>
      <c r="E478" s="14">
        <f t="shared" si="123"/>
        <v>12007</v>
      </c>
      <c r="F478" s="14">
        <f>SUM(F479:F481)/1</f>
        <v>33.450000000000003</v>
      </c>
      <c r="G478" s="10"/>
    </row>
    <row r="479" spans="1:7" ht="15.6" hidden="1" outlineLevel="2" x14ac:dyDescent="0.6">
      <c r="A479" s="25" t="s">
        <v>89</v>
      </c>
      <c r="B479" s="6">
        <v>3</v>
      </c>
      <c r="C479" s="6">
        <v>2</v>
      </c>
      <c r="D479">
        <v>359</v>
      </c>
      <c r="E479" s="6">
        <v>12007</v>
      </c>
      <c r="F479">
        <v>33.450000000000003</v>
      </c>
      <c r="G479" s="3"/>
    </row>
    <row r="480" spans="1:7" ht="15.6" hidden="1" outlineLevel="2" x14ac:dyDescent="0.6">
      <c r="A480" s="25" t="s">
        <v>91</v>
      </c>
      <c r="B480">
        <v>0</v>
      </c>
      <c r="C480">
        <v>0</v>
      </c>
      <c r="D480">
        <v>0</v>
      </c>
      <c r="E480">
        <v>0</v>
      </c>
      <c r="F480">
        <v>0</v>
      </c>
      <c r="G480" s="3"/>
    </row>
    <row r="481" spans="1:7" ht="15.6" hidden="1" outlineLevel="2" x14ac:dyDescent="0.6">
      <c r="A481" s="25" t="s">
        <v>92</v>
      </c>
      <c r="B481">
        <v>0</v>
      </c>
      <c r="C481">
        <v>0</v>
      </c>
      <c r="D481">
        <v>0</v>
      </c>
      <c r="E481">
        <v>0</v>
      </c>
      <c r="F481">
        <v>0</v>
      </c>
      <c r="G481" s="3"/>
    </row>
    <row r="482" spans="1:7" ht="15.6" hidden="1" outlineLevel="2" x14ac:dyDescent="0.6">
      <c r="A482" s="25" t="s">
        <v>94</v>
      </c>
      <c r="B482" s="26"/>
      <c r="C482" s="26"/>
      <c r="D482" s="26"/>
      <c r="E482" s="26"/>
      <c r="F482" s="26"/>
      <c r="G482" s="3"/>
    </row>
    <row r="483" spans="1:7" ht="15.6" hidden="1" outlineLevel="2" x14ac:dyDescent="0.6">
      <c r="A483" s="25" t="s">
        <v>93</v>
      </c>
      <c r="B483" s="26"/>
      <c r="C483" s="26"/>
      <c r="D483" s="26"/>
      <c r="E483" s="26"/>
      <c r="F483" s="26"/>
      <c r="G483" s="3"/>
    </row>
    <row r="484" spans="1:7" s="22" customFormat="1" ht="15.6" outlineLevel="1" collapsed="1" x14ac:dyDescent="0.6">
      <c r="A484" s="21" t="s">
        <v>75</v>
      </c>
      <c r="B484" s="14">
        <f t="shared" ref="B484:E484" si="124">B485+B486+B487+B488+B489</f>
        <v>34</v>
      </c>
      <c r="C484" s="14">
        <f t="shared" si="124"/>
        <v>29</v>
      </c>
      <c r="D484" s="14">
        <f t="shared" si="124"/>
        <v>1077</v>
      </c>
      <c r="E484" s="14">
        <f t="shared" si="124"/>
        <v>58565</v>
      </c>
      <c r="F484" s="14">
        <f>SUM(F485:F487)/3</f>
        <v>41.88</v>
      </c>
      <c r="G484" s="10"/>
    </row>
    <row r="485" spans="1:7" ht="15.6" hidden="1" outlineLevel="2" x14ac:dyDescent="0.6">
      <c r="A485" s="25" t="s">
        <v>89</v>
      </c>
      <c r="B485" s="6">
        <v>29</v>
      </c>
      <c r="C485" s="6">
        <v>24</v>
      </c>
      <c r="D485">
        <v>936</v>
      </c>
      <c r="E485" s="6">
        <v>52904</v>
      </c>
      <c r="F485">
        <v>56.52</v>
      </c>
      <c r="G485" s="3"/>
    </row>
    <row r="486" spans="1:7" ht="15.6" hidden="1" outlineLevel="2" x14ac:dyDescent="0.6">
      <c r="A486" s="25" t="s">
        <v>91</v>
      </c>
      <c r="B486">
        <v>3</v>
      </c>
      <c r="C486">
        <v>3</v>
      </c>
      <c r="D486">
        <v>123</v>
      </c>
      <c r="E486">
        <v>5174</v>
      </c>
      <c r="F486">
        <v>42.06</v>
      </c>
    </row>
    <row r="487" spans="1:7" ht="15.6" hidden="1" outlineLevel="2" x14ac:dyDescent="0.6">
      <c r="A487" s="25" t="s">
        <v>92</v>
      </c>
      <c r="B487">
        <v>2</v>
      </c>
      <c r="C487">
        <v>2</v>
      </c>
      <c r="D487">
        <v>18</v>
      </c>
      <c r="E487">
        <v>487</v>
      </c>
      <c r="F487">
        <v>27.06</v>
      </c>
    </row>
    <row r="488" spans="1:7" ht="15.6" hidden="1" outlineLevel="2" x14ac:dyDescent="0.6">
      <c r="A488" s="25" t="s">
        <v>94</v>
      </c>
      <c r="B488" s="26"/>
      <c r="C488" s="26"/>
      <c r="D488" s="26"/>
      <c r="E488" s="26"/>
      <c r="F488" s="26"/>
      <c r="G488" s="3"/>
    </row>
    <row r="489" spans="1:7" ht="15.6" hidden="1" outlineLevel="2" x14ac:dyDescent="0.6">
      <c r="A489" s="25" t="s">
        <v>93</v>
      </c>
      <c r="B489" s="26"/>
      <c r="C489" s="26"/>
      <c r="D489" s="26"/>
      <c r="E489" s="26"/>
      <c r="F489" s="26"/>
      <c r="G489" s="3"/>
    </row>
    <row r="490" spans="1:7" s="22" customFormat="1" ht="15.6" outlineLevel="1" collapsed="1" x14ac:dyDescent="0.6">
      <c r="A490" s="21" t="s">
        <v>76</v>
      </c>
      <c r="B490" s="14">
        <f t="shared" ref="B490:E490" si="125">B491+B492+B493+B494+B495</f>
        <v>165</v>
      </c>
      <c r="C490" s="14">
        <f t="shared" si="125"/>
        <v>133</v>
      </c>
      <c r="D490" s="14">
        <f t="shared" si="125"/>
        <v>9568</v>
      </c>
      <c r="E490" s="14">
        <f t="shared" si="125"/>
        <v>530247</v>
      </c>
      <c r="F490" s="14">
        <f>SUM(F491:F493)/3</f>
        <v>49.416666666666664</v>
      </c>
      <c r="G490" s="10"/>
    </row>
    <row r="491" spans="1:7" ht="15.6" hidden="1" outlineLevel="2" x14ac:dyDescent="0.6">
      <c r="A491" s="25" t="s">
        <v>89</v>
      </c>
      <c r="B491" s="6">
        <v>148</v>
      </c>
      <c r="C491" s="6">
        <v>118</v>
      </c>
      <c r="D491">
        <v>8782</v>
      </c>
      <c r="E491" s="6">
        <v>500183</v>
      </c>
      <c r="F491">
        <v>56.96</v>
      </c>
      <c r="G491" s="3"/>
    </row>
    <row r="492" spans="1:7" ht="15.6" hidden="1" outlineLevel="2" x14ac:dyDescent="0.6">
      <c r="A492" s="25" t="s">
        <v>91</v>
      </c>
      <c r="B492">
        <v>14</v>
      </c>
      <c r="C492">
        <v>12</v>
      </c>
      <c r="D492">
        <v>759</v>
      </c>
      <c r="E492">
        <v>28617</v>
      </c>
      <c r="F492">
        <v>37.700000000000003</v>
      </c>
    </row>
    <row r="493" spans="1:7" ht="15.6" hidden="1" outlineLevel="2" x14ac:dyDescent="0.6">
      <c r="A493" s="25" t="s">
        <v>92</v>
      </c>
      <c r="B493">
        <v>3</v>
      </c>
      <c r="C493">
        <v>3</v>
      </c>
      <c r="D493">
        <v>27</v>
      </c>
      <c r="E493">
        <v>1447</v>
      </c>
      <c r="F493">
        <v>53.59</v>
      </c>
    </row>
    <row r="494" spans="1:7" ht="15.6" hidden="1" outlineLevel="2" x14ac:dyDescent="0.6">
      <c r="A494" s="25" t="s">
        <v>94</v>
      </c>
      <c r="B494" s="26"/>
      <c r="C494" s="26"/>
      <c r="D494" s="26"/>
      <c r="E494" s="26"/>
      <c r="F494" s="26"/>
      <c r="G494" s="3"/>
    </row>
    <row r="495" spans="1:7" ht="15.6" hidden="1" outlineLevel="2" x14ac:dyDescent="0.6">
      <c r="A495" s="25" t="s">
        <v>93</v>
      </c>
      <c r="B495" s="26"/>
      <c r="C495" s="26"/>
      <c r="D495" s="26"/>
      <c r="E495" s="26"/>
      <c r="F495" s="26"/>
      <c r="G495" s="3"/>
    </row>
    <row r="496" spans="1:7" s="22" customFormat="1" ht="15.6" outlineLevel="1" collapsed="1" x14ac:dyDescent="0.6">
      <c r="A496" s="21" t="s">
        <v>77</v>
      </c>
      <c r="B496" s="14">
        <f t="shared" ref="B496:E496" si="126">B497+B498+B499+B500+B501</f>
        <v>78</v>
      </c>
      <c r="C496" s="14">
        <f t="shared" si="126"/>
        <v>60</v>
      </c>
      <c r="D496" s="14">
        <f t="shared" si="126"/>
        <v>1518</v>
      </c>
      <c r="E496" s="14">
        <f t="shared" si="126"/>
        <v>95250</v>
      </c>
      <c r="F496" s="14">
        <f>SUM(F497:F499)/3</f>
        <v>49.903333333333336</v>
      </c>
      <c r="G496" s="10"/>
    </row>
    <row r="497" spans="1:7" ht="15.6" hidden="1" outlineLevel="2" x14ac:dyDescent="0.6">
      <c r="A497" s="25" t="s">
        <v>89</v>
      </c>
      <c r="B497" s="6">
        <v>68</v>
      </c>
      <c r="C497" s="6">
        <v>54</v>
      </c>
      <c r="D497">
        <v>1381</v>
      </c>
      <c r="E497" s="6">
        <v>89693</v>
      </c>
      <c r="F497">
        <v>64.95</v>
      </c>
      <c r="G497" s="3"/>
    </row>
    <row r="498" spans="1:7" ht="15.6" hidden="1" outlineLevel="2" x14ac:dyDescent="0.6">
      <c r="A498" s="25" t="s">
        <v>91</v>
      </c>
      <c r="B498">
        <v>2</v>
      </c>
      <c r="C498">
        <v>0</v>
      </c>
      <c r="D498">
        <v>91</v>
      </c>
      <c r="E498">
        <v>3353</v>
      </c>
      <c r="F498">
        <v>36.85</v>
      </c>
    </row>
    <row r="499" spans="1:7" ht="15.6" hidden="1" outlineLevel="2" x14ac:dyDescent="0.6">
      <c r="A499" s="25" t="s">
        <v>92</v>
      </c>
      <c r="B499">
        <v>8</v>
      </c>
      <c r="C499">
        <v>6</v>
      </c>
      <c r="D499">
        <v>46</v>
      </c>
      <c r="E499">
        <v>2204</v>
      </c>
      <c r="F499">
        <v>47.91</v>
      </c>
    </row>
    <row r="500" spans="1:7" ht="15.6" hidden="1" outlineLevel="2" x14ac:dyDescent="0.6">
      <c r="A500" s="25" t="s">
        <v>94</v>
      </c>
      <c r="B500" s="26"/>
      <c r="C500" s="26"/>
      <c r="D500" s="26"/>
      <c r="E500" s="26"/>
      <c r="F500" s="26"/>
      <c r="G500" s="26"/>
    </row>
    <row r="501" spans="1:7" ht="15.6" hidden="1" outlineLevel="2" x14ac:dyDescent="0.6">
      <c r="A501" s="25" t="s">
        <v>93</v>
      </c>
      <c r="B501" s="26"/>
      <c r="C501" s="26"/>
      <c r="D501" s="26"/>
      <c r="E501" s="26"/>
      <c r="F501" s="26"/>
      <c r="G501" s="3"/>
    </row>
    <row r="502" spans="1:7" s="29" customFormat="1" ht="15.6" outlineLevel="1" collapsed="1" x14ac:dyDescent="0.6">
      <c r="A502" s="21" t="s">
        <v>78</v>
      </c>
      <c r="B502" s="14">
        <f t="shared" ref="B502:E502" si="127">B503+B504+B505+B506+B507</f>
        <v>39</v>
      </c>
      <c r="C502" s="14">
        <f t="shared" si="127"/>
        <v>37</v>
      </c>
      <c r="D502" s="14">
        <f t="shared" si="127"/>
        <v>393</v>
      </c>
      <c r="E502" s="14">
        <f t="shared" si="127"/>
        <v>25129</v>
      </c>
      <c r="F502" s="14">
        <f>SUM(F503:F505)/2</f>
        <v>56.36</v>
      </c>
    </row>
    <row r="503" spans="1:7" ht="15.6" hidden="1" outlineLevel="2" x14ac:dyDescent="0.6">
      <c r="A503" s="25" t="s">
        <v>89</v>
      </c>
      <c r="B503" s="6">
        <v>32</v>
      </c>
      <c r="C503" s="6">
        <v>30</v>
      </c>
      <c r="D503">
        <v>330</v>
      </c>
      <c r="E503" s="6">
        <v>22282</v>
      </c>
      <c r="F503">
        <v>67.52</v>
      </c>
      <c r="G503" s="3"/>
    </row>
    <row r="504" spans="1:7" ht="15.6" hidden="1" outlineLevel="2" x14ac:dyDescent="0.6">
      <c r="A504" s="25" t="s">
        <v>91</v>
      </c>
      <c r="B504">
        <v>0</v>
      </c>
      <c r="C504">
        <v>0</v>
      </c>
      <c r="D504">
        <v>0</v>
      </c>
      <c r="E504">
        <v>0</v>
      </c>
      <c r="F504">
        <v>0</v>
      </c>
      <c r="G504" s="3"/>
    </row>
    <row r="505" spans="1:7" ht="15.6" hidden="1" outlineLevel="2" x14ac:dyDescent="0.6">
      <c r="A505" s="25" t="s">
        <v>92</v>
      </c>
      <c r="B505">
        <v>7</v>
      </c>
      <c r="C505">
        <v>7</v>
      </c>
      <c r="D505">
        <v>63</v>
      </c>
      <c r="E505">
        <v>2847</v>
      </c>
      <c r="F505">
        <v>45.2</v>
      </c>
      <c r="G505" s="3"/>
    </row>
    <row r="506" spans="1:7" ht="15.6" hidden="1" outlineLevel="2" x14ac:dyDescent="0.6">
      <c r="A506" s="25" t="s">
        <v>94</v>
      </c>
      <c r="B506" s="26"/>
      <c r="C506" s="26"/>
      <c r="D506" s="26"/>
      <c r="E506" s="26"/>
      <c r="F506" s="26"/>
      <c r="G506" s="3"/>
    </row>
    <row r="507" spans="1:7" ht="15.6" hidden="1" outlineLevel="2" x14ac:dyDescent="0.6">
      <c r="A507" s="25" t="s">
        <v>93</v>
      </c>
      <c r="B507" s="26"/>
      <c r="C507" s="26"/>
      <c r="D507" s="26"/>
      <c r="E507" s="26"/>
      <c r="F507" s="26"/>
      <c r="G507" s="3"/>
    </row>
    <row r="508" spans="1:7" s="22" customFormat="1" ht="15.6" outlineLevel="1" collapsed="1" x14ac:dyDescent="0.6">
      <c r="A508" s="21" t="s">
        <v>79</v>
      </c>
      <c r="B508" s="14">
        <f t="shared" ref="B508:E508" si="128">B509+B510+B511+B512+B513</f>
        <v>113</v>
      </c>
      <c r="C508" s="14">
        <f t="shared" si="128"/>
        <v>76</v>
      </c>
      <c r="D508" s="14">
        <f t="shared" si="128"/>
        <v>7576</v>
      </c>
      <c r="E508" s="14">
        <f t="shared" si="128"/>
        <v>437328</v>
      </c>
      <c r="F508" s="14">
        <f>SUM(F509:F511)/3</f>
        <v>40.590000000000003</v>
      </c>
      <c r="G508" s="10"/>
    </row>
    <row r="509" spans="1:7" ht="15.6" hidden="1" outlineLevel="2" x14ac:dyDescent="0.6">
      <c r="A509" s="25" t="s">
        <v>89</v>
      </c>
      <c r="B509" s="6">
        <v>102</v>
      </c>
      <c r="C509" s="6">
        <v>65</v>
      </c>
      <c r="D509">
        <v>6955</v>
      </c>
      <c r="E509" s="6">
        <v>413088</v>
      </c>
      <c r="F509">
        <v>59.39</v>
      </c>
      <c r="G509" s="3"/>
    </row>
    <row r="510" spans="1:7" ht="15.6" hidden="1" outlineLevel="2" x14ac:dyDescent="0.6">
      <c r="A510" s="25" t="s">
        <v>91</v>
      </c>
      <c r="B510">
        <v>9</v>
      </c>
      <c r="C510">
        <v>9</v>
      </c>
      <c r="D510">
        <v>608</v>
      </c>
      <c r="E510">
        <v>23941</v>
      </c>
      <c r="F510">
        <v>39.380000000000003</v>
      </c>
    </row>
    <row r="511" spans="1:7" ht="15.6" hidden="1" outlineLevel="2" x14ac:dyDescent="0.6">
      <c r="A511" s="25" t="s">
        <v>92</v>
      </c>
      <c r="B511">
        <v>2</v>
      </c>
      <c r="C511">
        <v>2</v>
      </c>
      <c r="D511">
        <v>13</v>
      </c>
      <c r="E511">
        <v>299</v>
      </c>
      <c r="F511">
        <v>23</v>
      </c>
    </row>
    <row r="512" spans="1:7" ht="15.6" hidden="1" outlineLevel="2" x14ac:dyDescent="0.6">
      <c r="A512" s="25" t="s">
        <v>94</v>
      </c>
      <c r="B512" s="26"/>
      <c r="C512" s="26"/>
      <c r="D512" s="26"/>
      <c r="E512" s="26"/>
      <c r="F512" s="26"/>
      <c r="G512" s="3"/>
    </row>
    <row r="513" spans="1:7" ht="15.6" hidden="1" outlineLevel="2" x14ac:dyDescent="0.6">
      <c r="A513" s="25" t="s">
        <v>93</v>
      </c>
      <c r="B513" s="26"/>
      <c r="C513" s="26"/>
      <c r="D513" s="26"/>
      <c r="E513" s="26"/>
      <c r="F513" s="26"/>
      <c r="G513" s="3"/>
    </row>
    <row r="514" spans="1:7" s="22" customFormat="1" ht="15.6" outlineLevel="1" collapsed="1" x14ac:dyDescent="0.6">
      <c r="A514" s="21" t="s">
        <v>80</v>
      </c>
      <c r="B514" s="14">
        <f t="shared" ref="B514:E514" si="129">B515+B516+B517+B518+B519</f>
        <v>148</v>
      </c>
      <c r="C514" s="14">
        <f t="shared" si="129"/>
        <v>114</v>
      </c>
      <c r="D514" s="14">
        <f t="shared" si="129"/>
        <v>6646</v>
      </c>
      <c r="E514" s="14">
        <f t="shared" si="129"/>
        <v>405754</v>
      </c>
      <c r="F514" s="14">
        <f>SUM(F515:F517)/3</f>
        <v>48.68</v>
      </c>
      <c r="G514" s="10"/>
    </row>
    <row r="515" spans="1:7" ht="15.6" hidden="1" outlineLevel="2" x14ac:dyDescent="0.6">
      <c r="A515" s="25" t="s">
        <v>89</v>
      </c>
      <c r="B515" s="6">
        <v>128</v>
      </c>
      <c r="C515" s="6">
        <v>95</v>
      </c>
      <c r="D515">
        <v>5966</v>
      </c>
      <c r="E515" s="6">
        <v>378927</v>
      </c>
      <c r="F515">
        <v>63.51</v>
      </c>
      <c r="G515" s="3"/>
    </row>
    <row r="516" spans="1:7" ht="15.6" hidden="1" outlineLevel="2" x14ac:dyDescent="0.6">
      <c r="A516" s="25" t="s">
        <v>91</v>
      </c>
      <c r="B516">
        <v>9</v>
      </c>
      <c r="C516">
        <v>8</v>
      </c>
      <c r="D516">
        <v>567</v>
      </c>
      <c r="E516">
        <v>21857</v>
      </c>
      <c r="F516">
        <v>38.549999999999997</v>
      </c>
    </row>
    <row r="517" spans="1:7" ht="15.6" hidden="1" outlineLevel="2" x14ac:dyDescent="0.6">
      <c r="A517" s="25" t="s">
        <v>92</v>
      </c>
      <c r="B517">
        <v>11</v>
      </c>
      <c r="C517">
        <v>11</v>
      </c>
      <c r="D517">
        <v>113</v>
      </c>
      <c r="E517">
        <v>4970</v>
      </c>
      <c r="F517">
        <v>43.98</v>
      </c>
    </row>
    <row r="518" spans="1:7" ht="15.6" hidden="1" outlineLevel="2" x14ac:dyDescent="0.6">
      <c r="A518" s="25" t="s">
        <v>94</v>
      </c>
      <c r="B518" s="26"/>
      <c r="C518" s="26"/>
      <c r="D518" s="26"/>
      <c r="E518" s="26"/>
      <c r="F518" s="26"/>
      <c r="G518" s="3"/>
    </row>
    <row r="519" spans="1:7" ht="15.6" hidden="1" outlineLevel="2" x14ac:dyDescent="0.6">
      <c r="A519" s="25" t="s">
        <v>93</v>
      </c>
      <c r="B519" s="26"/>
      <c r="C519" s="26"/>
      <c r="D519" s="26"/>
      <c r="E519" s="26"/>
      <c r="F519" s="26"/>
      <c r="G519" s="3"/>
    </row>
    <row r="520" spans="1:7" outlineLevel="1" collapsed="1" x14ac:dyDescent="0.55000000000000004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46CA-A28B-42A3-9768-4A1B56E6236E}">
  <dimension ref="A1:H520"/>
  <sheetViews>
    <sheetView topLeftCell="A436" workbookViewId="0">
      <selection activeCell="J484" sqref="J484"/>
    </sheetView>
  </sheetViews>
  <sheetFormatPr defaultRowHeight="14.4" outlineLevelRow="3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98</v>
      </c>
      <c r="C1" s="16"/>
    </row>
    <row r="2" spans="1:7" ht="44.1" customHeight="1" x14ac:dyDescent="0.55000000000000004">
      <c r="A2" s="20" t="s">
        <v>90</v>
      </c>
      <c r="B2" s="17" t="s">
        <v>0</v>
      </c>
      <c r="C2" s="18" t="s">
        <v>84</v>
      </c>
      <c r="D2" s="18" t="s">
        <v>86</v>
      </c>
      <c r="E2" s="19" t="s">
        <v>87</v>
      </c>
      <c r="F2" s="19" t="s">
        <v>88</v>
      </c>
    </row>
    <row r="3" spans="1:7" s="4" customFormat="1" ht="18.899999999999999" customHeight="1" x14ac:dyDescent="0.6">
      <c r="A3" s="1" t="s">
        <v>1</v>
      </c>
      <c r="B3" s="2">
        <f>B4+B5+B6+B7+B8</f>
        <v>108968</v>
      </c>
      <c r="C3" s="2">
        <f t="shared" ref="C3:E3" si="0">C4+C5+C6+C7+C8</f>
        <v>93132</v>
      </c>
      <c r="D3" s="2">
        <f t="shared" si="0"/>
        <v>4323264</v>
      </c>
      <c r="E3" s="2">
        <f t="shared" si="0"/>
        <v>253635883</v>
      </c>
      <c r="F3" s="6">
        <f>E3/D3</f>
        <v>58.667683259685276</v>
      </c>
      <c r="G3" s="3"/>
    </row>
    <row r="4" spans="1:7" ht="15.6" outlineLevel="2" x14ac:dyDescent="0.6">
      <c r="A4" s="25" t="s">
        <v>89</v>
      </c>
      <c r="B4" s="26">
        <f>B11+B114+B139+B176+B256+B359</f>
        <v>95696</v>
      </c>
      <c r="C4" s="26">
        <f t="shared" ref="C4:E4" si="1">C11+C114+C139+C176+C256+C359</f>
        <v>80557</v>
      </c>
      <c r="D4" s="26">
        <f t="shared" si="1"/>
        <v>3822298</v>
      </c>
      <c r="E4" s="26">
        <f t="shared" si="1"/>
        <v>235811083</v>
      </c>
      <c r="F4" s="6">
        <f>E4/D4</f>
        <v>61.6935369769704</v>
      </c>
      <c r="G4" s="3"/>
    </row>
    <row r="5" spans="1:7" ht="15.6" outlineLevel="2" x14ac:dyDescent="0.6">
      <c r="A5" s="25" t="s">
        <v>91</v>
      </c>
      <c r="B5" s="26">
        <f t="shared" ref="B5:B8" si="2">B12+B115+B140+B177+B257+B360</f>
        <v>8292</v>
      </c>
      <c r="C5" s="26">
        <f t="shared" ref="C5:E5" si="3">C12+C115+C140+C177+C257+C360</f>
        <v>7482</v>
      </c>
      <c r="D5" s="26">
        <f t="shared" si="3"/>
        <v>452639</v>
      </c>
      <c r="E5" s="26">
        <f t="shared" si="3"/>
        <v>15675718</v>
      </c>
      <c r="F5" s="6">
        <f>E5/D5</f>
        <v>34.631832431584549</v>
      </c>
      <c r="G5" s="3"/>
    </row>
    <row r="6" spans="1:7" ht="15.6" outlineLevel="2" x14ac:dyDescent="0.6">
      <c r="A6" s="25" t="s">
        <v>92</v>
      </c>
      <c r="B6" s="26">
        <f t="shared" si="2"/>
        <v>4963</v>
      </c>
      <c r="C6" s="26">
        <f t="shared" ref="C6:E6" si="4">C13+C116+C141+C178+C258+C361</f>
        <v>5077</v>
      </c>
      <c r="D6" s="26">
        <f t="shared" si="4"/>
        <v>41977</v>
      </c>
      <c r="E6" s="26">
        <f t="shared" si="4"/>
        <v>2139624</v>
      </c>
      <c r="F6" s="6">
        <f>E6/D6</f>
        <v>50.97134144888868</v>
      </c>
      <c r="G6" s="3"/>
    </row>
    <row r="7" spans="1:7" ht="15.6" outlineLevel="2" x14ac:dyDescent="0.6">
      <c r="A7" s="25" t="s">
        <v>94</v>
      </c>
      <c r="B7" s="26">
        <f t="shared" si="2"/>
        <v>17</v>
      </c>
      <c r="C7" s="26">
        <f t="shared" ref="C7:E7" si="5">C14+C117+C142+C179+C259+C362</f>
        <v>16</v>
      </c>
      <c r="D7" s="26">
        <f>D14+D117+D142+D179+D259+D362</f>
        <v>6350</v>
      </c>
      <c r="E7" s="26">
        <f t="shared" si="5"/>
        <v>9458</v>
      </c>
      <c r="F7" s="6">
        <f>E7/D7</f>
        <v>1.4894488188976378</v>
      </c>
      <c r="G7" s="3"/>
    </row>
    <row r="8" spans="1:7" ht="15.6" outlineLevel="2" x14ac:dyDescent="0.6">
      <c r="A8" s="25" t="s">
        <v>93</v>
      </c>
      <c r="B8" s="26">
        <f t="shared" si="2"/>
        <v>0</v>
      </c>
      <c r="C8" s="26">
        <f t="shared" ref="C8:E8" si="6">C15+C118+C143+C180+C260+C363</f>
        <v>0</v>
      </c>
      <c r="D8" s="26">
        <f t="shared" si="6"/>
        <v>0</v>
      </c>
      <c r="E8" s="26">
        <f t="shared" si="6"/>
        <v>0</v>
      </c>
      <c r="F8" s="26"/>
      <c r="G8" s="3"/>
    </row>
    <row r="9" spans="1:7" s="5" customFormat="1" x14ac:dyDescent="0.55000000000000004">
      <c r="B9" s="6"/>
      <c r="C9" s="6"/>
      <c r="D9" s="6"/>
      <c r="E9" s="6"/>
      <c r="F9" s="6"/>
    </row>
    <row r="10" spans="1:7" s="4" customFormat="1" ht="23.7" customHeight="1" collapsed="1" x14ac:dyDescent="0.6">
      <c r="A10" s="7" t="s">
        <v>83</v>
      </c>
      <c r="B10" s="8">
        <f>B11+B12+B13+B14+B15</f>
        <v>13315</v>
      </c>
      <c r="C10" s="8">
        <f t="shared" ref="C10:E10" si="7">C11+C12+C13+C14+C15</f>
        <v>11401</v>
      </c>
      <c r="D10" s="8">
        <f t="shared" si="7"/>
        <v>430887</v>
      </c>
      <c r="E10" s="8">
        <f t="shared" si="7"/>
        <v>25907683</v>
      </c>
      <c r="F10" s="8">
        <f>E11/D10</f>
        <v>56.571869190762314</v>
      </c>
      <c r="G10" s="3"/>
    </row>
    <row r="11" spans="1:7" ht="15.6" outlineLevel="2" x14ac:dyDescent="0.6">
      <c r="A11" s="25" t="s">
        <v>89</v>
      </c>
      <c r="B11" s="6">
        <f>B17+B23+B29+B35+B41+B47+B53+B59+B65+B71+B77+B83+B89+B95+B101+B107</f>
        <v>11931</v>
      </c>
      <c r="C11" s="6">
        <f t="shared" ref="C11:E11" si="8">C17+C23+C29+C35+C41+C47+C53+C59+C65+C71+C77+C83+C89+C95+C101+C107</f>
        <v>10079</v>
      </c>
      <c r="D11" s="6">
        <f t="shared" si="8"/>
        <v>388909</v>
      </c>
      <c r="E11" s="6">
        <f t="shared" si="8"/>
        <v>24376083</v>
      </c>
      <c r="F11" s="6">
        <f>E11/D11</f>
        <v>62.678114931770672</v>
      </c>
      <c r="G11" s="3"/>
    </row>
    <row r="12" spans="1:7" ht="15.6" outlineLevel="2" x14ac:dyDescent="0.6">
      <c r="A12" s="25" t="s">
        <v>91</v>
      </c>
      <c r="B12" s="6">
        <f t="shared" ref="B12:E12" si="9">B18+B24+B30+B36+B42+B48+B54+B60+B66+B72+B78+B84+B90+B96+B102+B108</f>
        <v>738</v>
      </c>
      <c r="C12" s="6">
        <f t="shared" si="9"/>
        <v>670</v>
      </c>
      <c r="D12" s="6">
        <f t="shared" si="9"/>
        <v>36603</v>
      </c>
      <c r="E12" s="6">
        <f t="shared" si="9"/>
        <v>1255612</v>
      </c>
      <c r="F12" s="6">
        <f t="shared" ref="F12:F14" si="10">E12/D12</f>
        <v>34.303527033303283</v>
      </c>
      <c r="G12" s="3"/>
    </row>
    <row r="13" spans="1:7" ht="15.6" outlineLevel="2" x14ac:dyDescent="0.6">
      <c r="A13" s="25" t="s">
        <v>92</v>
      </c>
      <c r="B13" s="6">
        <f t="shared" ref="B13:E13" si="11">B19+B25+B31+B37+B43+B49+B55+B61+B67+B73+B79+B85+B91+B97+B103+B109</f>
        <v>643</v>
      </c>
      <c r="C13" s="6">
        <f t="shared" si="11"/>
        <v>649</v>
      </c>
      <c r="D13" s="6">
        <f t="shared" si="11"/>
        <v>5349</v>
      </c>
      <c r="E13" s="6">
        <f t="shared" si="11"/>
        <v>271942</v>
      </c>
      <c r="F13" s="6">
        <f t="shared" si="10"/>
        <v>50.839783137034956</v>
      </c>
      <c r="G13" s="3"/>
    </row>
    <row r="14" spans="1:7" ht="15.6" outlineLevel="2" x14ac:dyDescent="0.6">
      <c r="A14" s="25" t="s">
        <v>94</v>
      </c>
      <c r="B14" s="6">
        <f t="shared" ref="B14:E14" si="12">B20+B26+B32+B38+B44+B50+B56+B62+B68+B74+B80+B86+B92+B98+B104+B110</f>
        <v>3</v>
      </c>
      <c r="C14" s="6">
        <f t="shared" si="12"/>
        <v>3</v>
      </c>
      <c r="D14" s="6">
        <f t="shared" si="12"/>
        <v>26</v>
      </c>
      <c r="E14" s="6">
        <f t="shared" si="12"/>
        <v>4046</v>
      </c>
      <c r="F14" s="6">
        <f t="shared" si="10"/>
        <v>155.61538461538461</v>
      </c>
      <c r="G14" s="3"/>
    </row>
    <row r="15" spans="1:7" ht="15.6" outlineLevel="2" x14ac:dyDescent="0.6">
      <c r="A15" s="25" t="s">
        <v>93</v>
      </c>
      <c r="B15" s="6">
        <f t="shared" ref="B15:E15" si="13">B21+B27+B33+B39+B45+B51+B57+B63+B69+B75+B81+B87+B93+B99+B105+B111</f>
        <v>0</v>
      </c>
      <c r="C15" s="6">
        <f t="shared" si="13"/>
        <v>0</v>
      </c>
      <c r="D15" s="6">
        <f t="shared" si="13"/>
        <v>0</v>
      </c>
      <c r="E15" s="6">
        <f t="shared" si="13"/>
        <v>0</v>
      </c>
      <c r="F15" s="26"/>
      <c r="G15" s="3"/>
    </row>
    <row r="16" spans="1:7" s="22" customFormat="1" ht="15.6" outlineLevel="1" x14ac:dyDescent="0.6">
      <c r="A16" s="21" t="s">
        <v>2</v>
      </c>
      <c r="B16" s="14">
        <f>B17+B18+B19+B20+B21</f>
        <v>42</v>
      </c>
      <c r="C16" s="14">
        <f t="shared" ref="C16:E16" si="14">C17+C18+C19+C20+C21</f>
        <v>28</v>
      </c>
      <c r="D16" s="14">
        <f t="shared" si="14"/>
        <v>2053</v>
      </c>
      <c r="E16" s="14">
        <f t="shared" si="14"/>
        <v>127303</v>
      </c>
      <c r="F16" s="14">
        <f>SUM(F17:F19)/3</f>
        <v>60.133333333333326</v>
      </c>
      <c r="G16" s="23"/>
    </row>
    <row r="17" spans="1:7" ht="15.6" hidden="1" outlineLevel="2" x14ac:dyDescent="0.6">
      <c r="A17" s="25" t="s">
        <v>89</v>
      </c>
      <c r="B17" s="6">
        <v>39</v>
      </c>
      <c r="C17" s="6">
        <v>26</v>
      </c>
      <c r="D17">
        <v>2018</v>
      </c>
      <c r="E17" s="6">
        <v>125586</v>
      </c>
      <c r="F17" s="6">
        <v>62.23</v>
      </c>
      <c r="G17" s="3"/>
    </row>
    <row r="18" spans="1:7" ht="15.6" hidden="1" outlineLevel="2" x14ac:dyDescent="0.6">
      <c r="A18" s="25" t="s">
        <v>91</v>
      </c>
      <c r="B18">
        <v>2</v>
      </c>
      <c r="C18">
        <v>1</v>
      </c>
      <c r="D18">
        <v>26</v>
      </c>
      <c r="E18">
        <v>999</v>
      </c>
      <c r="F18">
        <v>38.409999999999997</v>
      </c>
      <c r="G18" s="3"/>
    </row>
    <row r="19" spans="1:7" ht="15.6" hidden="1" outlineLevel="2" x14ac:dyDescent="0.6">
      <c r="A19" s="25" t="s">
        <v>92</v>
      </c>
      <c r="B19">
        <v>1</v>
      </c>
      <c r="C19">
        <v>1</v>
      </c>
      <c r="D19">
        <v>9</v>
      </c>
      <c r="E19">
        <v>718</v>
      </c>
      <c r="F19">
        <v>79.760000000000005</v>
      </c>
      <c r="G19" s="3"/>
    </row>
    <row r="20" spans="1:7" ht="15.6" hidden="1" outlineLevel="2" x14ac:dyDescent="0.6">
      <c r="A20" s="25" t="s">
        <v>94</v>
      </c>
      <c r="B20" s="26"/>
      <c r="C20" s="26"/>
      <c r="D20" s="26"/>
      <c r="E20" s="26"/>
      <c r="F20" s="26"/>
      <c r="G20" s="3"/>
    </row>
    <row r="21" spans="1:7" ht="15.6" hidden="1" outlineLevel="2" x14ac:dyDescent="0.6">
      <c r="A21" s="25" t="s">
        <v>93</v>
      </c>
      <c r="B21" s="26"/>
      <c r="C21" s="26"/>
      <c r="D21" s="26"/>
      <c r="E21" s="26"/>
      <c r="F21" s="26"/>
      <c r="G21" s="3"/>
    </row>
    <row r="22" spans="1:7" s="22" customFormat="1" ht="15.6" outlineLevel="1" collapsed="1" x14ac:dyDescent="0.6">
      <c r="A22" s="21" t="s">
        <v>95</v>
      </c>
      <c r="B22" s="14">
        <f t="shared" ref="B22:E22" si="15">B23+B24+B25+B26+B27</f>
        <v>5</v>
      </c>
      <c r="C22" s="14">
        <f t="shared" si="15"/>
        <v>4</v>
      </c>
      <c r="D22" s="14">
        <f t="shared" si="15"/>
        <v>156</v>
      </c>
      <c r="E22" s="14">
        <f t="shared" si="15"/>
        <v>10537</v>
      </c>
      <c r="F22" s="14">
        <f>SUM(F23:F25)/3</f>
        <v>22.516666666666666</v>
      </c>
      <c r="G22" s="10"/>
    </row>
    <row r="23" spans="1:7" ht="15.6" hidden="1" outlineLevel="2" x14ac:dyDescent="0.6">
      <c r="A23" s="25" t="s">
        <v>89</v>
      </c>
      <c r="B23" s="6">
        <v>5</v>
      </c>
      <c r="C23" s="6">
        <v>4</v>
      </c>
      <c r="D23">
        <v>156</v>
      </c>
      <c r="E23" s="6">
        <v>10537</v>
      </c>
      <c r="F23" s="6">
        <v>67.55</v>
      </c>
      <c r="G23" s="3"/>
    </row>
    <row r="24" spans="1:7" ht="15.6" hidden="1" outlineLevel="2" x14ac:dyDescent="0.6">
      <c r="A24" s="25" t="s">
        <v>91</v>
      </c>
      <c r="B24">
        <v>0</v>
      </c>
      <c r="C24">
        <v>0</v>
      </c>
      <c r="D24">
        <v>0</v>
      </c>
      <c r="E24">
        <v>0</v>
      </c>
      <c r="F24">
        <v>0</v>
      </c>
      <c r="G24" s="3"/>
    </row>
    <row r="25" spans="1:7" ht="15.6" hidden="1" outlineLevel="2" x14ac:dyDescent="0.6">
      <c r="A25" s="25" t="s">
        <v>92</v>
      </c>
      <c r="B25">
        <v>0</v>
      </c>
      <c r="C25">
        <v>0</v>
      </c>
      <c r="D25">
        <v>0</v>
      </c>
      <c r="E25">
        <v>0</v>
      </c>
      <c r="F25">
        <v>0</v>
      </c>
      <c r="G25" s="3"/>
    </row>
    <row r="26" spans="1:7" ht="15.6" hidden="1" outlineLevel="2" x14ac:dyDescent="0.6">
      <c r="A26" s="25" t="s">
        <v>94</v>
      </c>
      <c r="B26" s="26"/>
      <c r="C26" s="26"/>
      <c r="D26" s="26"/>
      <c r="E26" s="26"/>
      <c r="F26" s="26"/>
      <c r="G26" s="3"/>
    </row>
    <row r="27" spans="1:7" ht="15.6" hidden="1" outlineLevel="2" x14ac:dyDescent="0.6">
      <c r="A27" s="25" t="s">
        <v>93</v>
      </c>
      <c r="B27" s="26"/>
      <c r="C27" s="26"/>
      <c r="D27" s="26"/>
      <c r="E27" s="26"/>
      <c r="F27" s="26"/>
      <c r="G27" s="3"/>
    </row>
    <row r="28" spans="1:7" s="22" customFormat="1" ht="15.6" outlineLevel="1" collapsed="1" x14ac:dyDescent="0.6">
      <c r="A28" s="21" t="s">
        <v>3</v>
      </c>
      <c r="B28" s="14">
        <f t="shared" ref="B28:E28" si="16">B29+B30+B31+B32+B33</f>
        <v>128</v>
      </c>
      <c r="C28" s="14">
        <f t="shared" si="16"/>
        <v>104</v>
      </c>
      <c r="D28" s="14">
        <f t="shared" si="16"/>
        <v>3824</v>
      </c>
      <c r="E28" s="14">
        <f t="shared" si="16"/>
        <v>217068</v>
      </c>
      <c r="F28" s="14">
        <f>SUM(F29:F31)/3</f>
        <v>51.73</v>
      </c>
      <c r="G28" s="10"/>
    </row>
    <row r="29" spans="1:7" ht="15.6" hidden="1" outlineLevel="2" x14ac:dyDescent="0.6">
      <c r="A29" s="25" t="s">
        <v>89</v>
      </c>
      <c r="B29" s="6">
        <v>106</v>
      </c>
      <c r="C29" s="6">
        <v>83</v>
      </c>
      <c r="D29">
        <v>3018</v>
      </c>
      <c r="E29" s="6">
        <v>184899</v>
      </c>
      <c r="F29" s="6">
        <v>61.27</v>
      </c>
      <c r="G29" s="3"/>
    </row>
    <row r="30" spans="1:7" ht="15.6" hidden="1" outlineLevel="2" x14ac:dyDescent="0.6">
      <c r="A30" s="25" t="s">
        <v>91</v>
      </c>
      <c r="B30">
        <v>13</v>
      </c>
      <c r="C30">
        <v>11</v>
      </c>
      <c r="D30">
        <v>728</v>
      </c>
      <c r="E30">
        <v>27824</v>
      </c>
      <c r="F30">
        <v>38.22</v>
      </c>
      <c r="G30" s="3"/>
    </row>
    <row r="31" spans="1:7" ht="15.6" hidden="1" outlineLevel="2" x14ac:dyDescent="0.6">
      <c r="A31" s="25" t="s">
        <v>92</v>
      </c>
      <c r="B31">
        <v>9</v>
      </c>
      <c r="C31">
        <v>10</v>
      </c>
      <c r="D31">
        <v>78</v>
      </c>
      <c r="E31">
        <v>4345</v>
      </c>
      <c r="F31">
        <v>55.7</v>
      </c>
      <c r="G31" s="3"/>
    </row>
    <row r="32" spans="1:7" ht="15.6" hidden="1" outlineLevel="2" x14ac:dyDescent="0.6">
      <c r="A32" s="25" t="s">
        <v>94</v>
      </c>
      <c r="B32" s="26"/>
      <c r="C32" s="26"/>
      <c r="D32" s="26"/>
      <c r="E32" s="26"/>
      <c r="F32" s="26"/>
      <c r="G32" s="3"/>
    </row>
    <row r="33" spans="1:8" ht="15.6" hidden="1" outlineLevel="2" x14ac:dyDescent="0.6">
      <c r="A33" s="25" t="s">
        <v>93</v>
      </c>
      <c r="B33" s="26"/>
      <c r="C33" s="26"/>
      <c r="D33" s="26"/>
      <c r="E33" s="26"/>
      <c r="F33" s="26"/>
      <c r="G33" s="3"/>
    </row>
    <row r="34" spans="1:8" s="22" customFormat="1" ht="15.6" outlineLevel="1" collapsed="1" x14ac:dyDescent="0.6">
      <c r="A34" s="21" t="s">
        <v>4</v>
      </c>
      <c r="B34" s="14">
        <f t="shared" ref="B34:E34" si="17">B35+B36+B37+B38+B39</f>
        <v>2</v>
      </c>
      <c r="C34" s="14">
        <f t="shared" si="17"/>
        <v>1</v>
      </c>
      <c r="D34" s="14">
        <f t="shared" si="17"/>
        <v>109</v>
      </c>
      <c r="E34" s="14">
        <f t="shared" si="17"/>
        <v>7198</v>
      </c>
      <c r="F34" s="14">
        <f>SUM(F35)/1</f>
        <v>66.03</v>
      </c>
      <c r="G34" s="23"/>
      <c r="H34" s="24"/>
    </row>
    <row r="35" spans="1:8" ht="15.6" hidden="1" outlineLevel="2" x14ac:dyDescent="0.6">
      <c r="A35" s="25" t="s">
        <v>89</v>
      </c>
      <c r="B35" s="6">
        <v>2</v>
      </c>
      <c r="C35" s="6">
        <v>1</v>
      </c>
      <c r="D35">
        <v>109</v>
      </c>
      <c r="E35" s="6">
        <v>7198</v>
      </c>
      <c r="F35" s="6">
        <v>66.03</v>
      </c>
      <c r="G35" s="3"/>
    </row>
    <row r="36" spans="1:8" ht="15.6" hidden="1" outlineLevel="2" x14ac:dyDescent="0.6">
      <c r="A36" s="25" t="s">
        <v>91</v>
      </c>
      <c r="B36">
        <v>0</v>
      </c>
      <c r="C36">
        <v>0</v>
      </c>
      <c r="D36">
        <v>0</v>
      </c>
      <c r="E36">
        <v>0</v>
      </c>
      <c r="F36">
        <v>0</v>
      </c>
      <c r="G36" s="3"/>
    </row>
    <row r="37" spans="1:8" ht="15.6" hidden="1" outlineLevel="2" x14ac:dyDescent="0.6">
      <c r="A37" s="25" t="s">
        <v>92</v>
      </c>
      <c r="B37">
        <v>0</v>
      </c>
      <c r="C37">
        <v>0</v>
      </c>
      <c r="D37">
        <v>0</v>
      </c>
      <c r="E37">
        <v>0</v>
      </c>
      <c r="F37">
        <v>0</v>
      </c>
      <c r="G37" s="3"/>
    </row>
    <row r="38" spans="1:8" ht="15.6" hidden="1" outlineLevel="2" x14ac:dyDescent="0.6">
      <c r="A38" s="25" t="s">
        <v>94</v>
      </c>
      <c r="B38" s="26"/>
      <c r="C38" s="26"/>
      <c r="D38" s="26"/>
      <c r="E38" s="26"/>
      <c r="F38" s="26"/>
      <c r="G38" s="3"/>
    </row>
    <row r="39" spans="1:8" ht="15.6" hidden="1" outlineLevel="2" x14ac:dyDescent="0.6">
      <c r="A39" s="25" t="s">
        <v>93</v>
      </c>
      <c r="B39" s="26"/>
      <c r="C39" s="26"/>
      <c r="D39" s="26"/>
      <c r="E39" s="26"/>
      <c r="F39" s="26"/>
      <c r="G39" s="3"/>
    </row>
    <row r="40" spans="1:8" s="22" customFormat="1" ht="15.6" outlineLevel="1" collapsed="1" x14ac:dyDescent="0.6">
      <c r="A40" s="21" t="s">
        <v>5</v>
      </c>
      <c r="B40" s="14">
        <f t="shared" ref="B40:E40" si="18">B41+B42+B43+B44+B45</f>
        <v>280</v>
      </c>
      <c r="C40" s="14">
        <f t="shared" si="18"/>
        <v>199</v>
      </c>
      <c r="D40" s="14">
        <f t="shared" si="18"/>
        <v>15939</v>
      </c>
      <c r="E40" s="14">
        <f t="shared" si="18"/>
        <v>868501</v>
      </c>
      <c r="F40" s="14">
        <f>SUM(F41:F43)/3</f>
        <v>45.276666666666664</v>
      </c>
      <c r="G40" s="10"/>
    </row>
    <row r="41" spans="1:8" ht="15.6" hidden="1" outlineLevel="2" x14ac:dyDescent="0.6">
      <c r="A41" s="25" t="s">
        <v>89</v>
      </c>
      <c r="B41" s="6">
        <v>250</v>
      </c>
      <c r="C41" s="6">
        <v>170</v>
      </c>
      <c r="D41">
        <v>14090</v>
      </c>
      <c r="E41" s="6">
        <v>800953</v>
      </c>
      <c r="F41" s="6">
        <v>56.85</v>
      </c>
      <c r="G41" s="3"/>
    </row>
    <row r="42" spans="1:8" ht="15.6" hidden="1" outlineLevel="2" x14ac:dyDescent="0.6">
      <c r="A42" s="25" t="s">
        <v>91</v>
      </c>
      <c r="B42">
        <v>26</v>
      </c>
      <c r="C42">
        <v>25</v>
      </c>
      <c r="D42">
        <v>1818</v>
      </c>
      <c r="E42">
        <v>66229</v>
      </c>
      <c r="F42">
        <v>36.43</v>
      </c>
      <c r="G42" s="3"/>
    </row>
    <row r="43" spans="1:8" ht="15.6" hidden="1" outlineLevel="2" x14ac:dyDescent="0.6">
      <c r="A43" s="25" t="s">
        <v>92</v>
      </c>
      <c r="B43">
        <v>4</v>
      </c>
      <c r="C43">
        <v>4</v>
      </c>
      <c r="D43">
        <v>31</v>
      </c>
      <c r="E43">
        <v>1319</v>
      </c>
      <c r="F43">
        <v>42.55</v>
      </c>
      <c r="G43" s="3"/>
    </row>
    <row r="44" spans="1:8" ht="15.6" hidden="1" outlineLevel="2" x14ac:dyDescent="0.6">
      <c r="A44" s="25" t="s">
        <v>94</v>
      </c>
      <c r="B44" s="26"/>
      <c r="C44" s="26"/>
      <c r="D44" s="26"/>
      <c r="E44" s="26"/>
      <c r="F44" s="26"/>
      <c r="G44" s="3"/>
    </row>
    <row r="45" spans="1:8" ht="15.6" hidden="1" outlineLevel="2" x14ac:dyDescent="0.6">
      <c r="A45" s="25" t="s">
        <v>93</v>
      </c>
      <c r="B45" s="26"/>
      <c r="C45" s="26"/>
      <c r="D45" s="26"/>
      <c r="E45" s="26"/>
      <c r="F45" s="26"/>
      <c r="G45" s="3"/>
    </row>
    <row r="46" spans="1:8" s="22" customFormat="1" ht="15.6" outlineLevel="1" collapsed="1" x14ac:dyDescent="0.6">
      <c r="A46" s="21" t="s">
        <v>6</v>
      </c>
      <c r="B46" s="14">
        <f t="shared" ref="B46:E46" si="19">B47+B48+B49+B50+B51</f>
        <v>0</v>
      </c>
      <c r="C46" s="14">
        <f t="shared" si="19"/>
        <v>0</v>
      </c>
      <c r="D46" s="14">
        <f t="shared" si="19"/>
        <v>0</v>
      </c>
      <c r="E46" s="14">
        <f t="shared" si="19"/>
        <v>0</v>
      </c>
      <c r="F46" s="14">
        <f>SUM(F47:F51)/1</f>
        <v>0</v>
      </c>
      <c r="G46" s="10"/>
    </row>
    <row r="47" spans="1:8" ht="15.6" hidden="1" outlineLevel="2" x14ac:dyDescent="0.6">
      <c r="A47" s="25" t="s">
        <v>89</v>
      </c>
      <c r="B47" s="6">
        <v>0</v>
      </c>
      <c r="C47" s="6">
        <v>0</v>
      </c>
      <c r="D47">
        <v>0</v>
      </c>
      <c r="E47" s="6">
        <v>0</v>
      </c>
      <c r="F47" s="6">
        <v>0</v>
      </c>
      <c r="G47" s="3"/>
    </row>
    <row r="48" spans="1:8" ht="15.6" hidden="1" outlineLevel="2" x14ac:dyDescent="0.6">
      <c r="A48" s="25" t="s">
        <v>91</v>
      </c>
      <c r="B48">
        <v>0</v>
      </c>
      <c r="C48">
        <v>0</v>
      </c>
      <c r="D48">
        <v>0</v>
      </c>
      <c r="E48">
        <v>0</v>
      </c>
      <c r="F48">
        <v>0</v>
      </c>
      <c r="G48" s="3"/>
    </row>
    <row r="49" spans="1:7" ht="15.6" hidden="1" outlineLevel="2" x14ac:dyDescent="0.6">
      <c r="A49" s="25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 s="3"/>
    </row>
    <row r="50" spans="1:7" ht="15.6" hidden="1" outlineLevel="2" x14ac:dyDescent="0.6">
      <c r="A50" s="25" t="s">
        <v>94</v>
      </c>
      <c r="B50" s="26"/>
      <c r="C50" s="26"/>
      <c r="D50" s="26"/>
      <c r="E50" s="26"/>
      <c r="F50" s="26"/>
      <c r="G50" s="3"/>
    </row>
    <row r="51" spans="1:7" ht="15.6" hidden="1" outlineLevel="2" x14ac:dyDescent="0.6">
      <c r="A51" s="25" t="s">
        <v>93</v>
      </c>
      <c r="B51" s="26"/>
      <c r="C51" s="26"/>
      <c r="D51" s="26"/>
      <c r="E51" s="26"/>
      <c r="F51" s="26"/>
      <c r="G51" s="3"/>
    </row>
    <row r="52" spans="1:7" s="22" customFormat="1" ht="15.6" outlineLevel="1" collapsed="1" x14ac:dyDescent="0.6">
      <c r="A52" s="21" t="s">
        <v>7</v>
      </c>
      <c r="B52" s="14">
        <f t="shared" ref="B52:E52" si="20">B53+B54+B55+B56+B57</f>
        <v>208</v>
      </c>
      <c r="C52" s="14">
        <f t="shared" si="20"/>
        <v>177</v>
      </c>
      <c r="D52" s="14">
        <f t="shared" si="20"/>
        <v>3562</v>
      </c>
      <c r="E52" s="14">
        <f t="shared" si="20"/>
        <v>220123</v>
      </c>
      <c r="F52" s="14">
        <f>SUM(F53:F55)/3</f>
        <v>55.593333333333334</v>
      </c>
      <c r="G52" s="10"/>
    </row>
    <row r="53" spans="1:7" ht="15.6" hidden="1" outlineLevel="2" x14ac:dyDescent="0.6">
      <c r="A53" s="25" t="s">
        <v>89</v>
      </c>
      <c r="B53" s="6">
        <v>172</v>
      </c>
      <c r="C53" s="6">
        <v>142</v>
      </c>
      <c r="D53">
        <v>3276</v>
      </c>
      <c r="E53" s="6">
        <v>203840</v>
      </c>
      <c r="F53" s="6">
        <v>62.22</v>
      </c>
      <c r="G53" s="3"/>
    </row>
    <row r="54" spans="1:7" ht="15.6" hidden="1" outlineLevel="2" x14ac:dyDescent="0.6">
      <c r="A54" s="25" t="s">
        <v>91</v>
      </c>
      <c r="B54">
        <v>1</v>
      </c>
      <c r="C54">
        <v>1</v>
      </c>
      <c r="D54">
        <v>51</v>
      </c>
      <c r="E54">
        <v>2298</v>
      </c>
      <c r="F54">
        <v>45.05</v>
      </c>
      <c r="G54" s="3"/>
    </row>
    <row r="55" spans="1:7" ht="15.6" hidden="1" outlineLevel="2" x14ac:dyDescent="0.6">
      <c r="A55" s="25" t="s">
        <v>92</v>
      </c>
      <c r="B55">
        <v>35</v>
      </c>
      <c r="C55">
        <v>34</v>
      </c>
      <c r="D55">
        <v>235</v>
      </c>
      <c r="E55">
        <v>13985</v>
      </c>
      <c r="F55">
        <v>59.51</v>
      </c>
      <c r="G55" s="3"/>
    </row>
    <row r="56" spans="1:7" ht="15.6" hidden="1" outlineLevel="2" x14ac:dyDescent="0.6">
      <c r="A56" s="25" t="s">
        <v>94</v>
      </c>
      <c r="B56" s="26"/>
      <c r="C56" s="26"/>
      <c r="D56" s="26"/>
      <c r="E56" s="26"/>
      <c r="F56" s="26"/>
      <c r="G56" s="3"/>
    </row>
    <row r="57" spans="1:7" ht="15.6" hidden="1" outlineLevel="2" x14ac:dyDescent="0.6">
      <c r="A57" s="25" t="s">
        <v>93</v>
      </c>
      <c r="B57" s="26"/>
      <c r="C57" s="26"/>
      <c r="D57" s="26"/>
      <c r="E57" s="26"/>
      <c r="F57" s="26"/>
      <c r="G57" s="3"/>
    </row>
    <row r="58" spans="1:7" s="22" customFormat="1" ht="15.6" outlineLevel="1" collapsed="1" x14ac:dyDescent="0.6">
      <c r="A58" s="21" t="s">
        <v>8</v>
      </c>
      <c r="B58" s="14">
        <f t="shared" ref="B58:E58" si="21">B59+B60+B61+B62+B63</f>
        <v>7</v>
      </c>
      <c r="C58" s="14">
        <f t="shared" si="21"/>
        <v>4</v>
      </c>
      <c r="D58" s="14">
        <f t="shared" si="21"/>
        <v>457</v>
      </c>
      <c r="E58" s="14">
        <f t="shared" si="21"/>
        <v>30839</v>
      </c>
      <c r="F58" s="14">
        <f>SUM(F59:F63)/2</f>
        <v>49.604999999999997</v>
      </c>
      <c r="G58" s="10"/>
    </row>
    <row r="59" spans="1:7" ht="15.6" hidden="1" outlineLevel="2" x14ac:dyDescent="0.6">
      <c r="A59" s="25" t="s">
        <v>89</v>
      </c>
      <c r="B59" s="6">
        <v>6</v>
      </c>
      <c r="C59" s="6">
        <v>3</v>
      </c>
      <c r="D59">
        <v>448</v>
      </c>
      <c r="E59" s="6">
        <v>30560</v>
      </c>
      <c r="F59" s="6">
        <v>68.209999999999994</v>
      </c>
      <c r="G59" s="3"/>
    </row>
    <row r="60" spans="1:7" ht="15.6" hidden="1" outlineLevel="2" x14ac:dyDescent="0.6">
      <c r="A60" s="25" t="s">
        <v>91</v>
      </c>
      <c r="B60">
        <v>0</v>
      </c>
      <c r="C60">
        <v>0</v>
      </c>
      <c r="D60">
        <v>0</v>
      </c>
      <c r="E60">
        <v>0</v>
      </c>
      <c r="F60">
        <v>0</v>
      </c>
      <c r="G60" s="3"/>
    </row>
    <row r="61" spans="1:7" ht="15.6" hidden="1" outlineLevel="2" x14ac:dyDescent="0.6">
      <c r="A61" s="25" t="s">
        <v>92</v>
      </c>
      <c r="B61">
        <v>1</v>
      </c>
      <c r="C61">
        <v>1</v>
      </c>
      <c r="D61">
        <v>9</v>
      </c>
      <c r="E61">
        <v>279</v>
      </c>
      <c r="F61">
        <v>31</v>
      </c>
      <c r="G61" s="3"/>
    </row>
    <row r="62" spans="1:7" ht="15.6" hidden="1" outlineLevel="2" x14ac:dyDescent="0.6">
      <c r="A62" s="25" t="s">
        <v>94</v>
      </c>
      <c r="B62" s="26"/>
      <c r="C62" s="26"/>
      <c r="D62" s="26"/>
      <c r="E62" s="26"/>
      <c r="F62" s="26"/>
      <c r="G62" s="3"/>
    </row>
    <row r="63" spans="1:7" ht="15.9" hidden="1" customHeight="1" outlineLevel="2" x14ac:dyDescent="0.6">
      <c r="A63" s="25" t="s">
        <v>93</v>
      </c>
      <c r="B63" s="26"/>
      <c r="C63" s="26"/>
      <c r="D63" s="26"/>
      <c r="E63" s="26"/>
      <c r="F63" s="26"/>
      <c r="G63" s="3"/>
    </row>
    <row r="64" spans="1:7" s="22" customFormat="1" ht="15.6" outlineLevel="1" collapsed="1" x14ac:dyDescent="0.6">
      <c r="A64" s="21" t="s">
        <v>9</v>
      </c>
      <c r="B64" s="14">
        <f t="shared" ref="B64:E64" si="22">B65+B66+B67+B68+B69</f>
        <v>38</v>
      </c>
      <c r="C64" s="14">
        <f t="shared" si="22"/>
        <v>34</v>
      </c>
      <c r="D64" s="14">
        <f t="shared" si="22"/>
        <v>1130</v>
      </c>
      <c r="E64" s="14">
        <f t="shared" si="22"/>
        <v>63293</v>
      </c>
      <c r="F64" s="14">
        <f>SUM(F65:F67)/3</f>
        <v>36.386666666666663</v>
      </c>
      <c r="G64" s="10"/>
    </row>
    <row r="65" spans="1:7" ht="15.6" hidden="1" outlineLevel="2" x14ac:dyDescent="0.6">
      <c r="A65" s="25" t="s">
        <v>89</v>
      </c>
      <c r="B65" s="6">
        <v>35</v>
      </c>
      <c r="C65" s="6">
        <v>31</v>
      </c>
      <c r="D65">
        <v>989</v>
      </c>
      <c r="E65" s="6">
        <v>59053</v>
      </c>
      <c r="F65" s="6">
        <v>59.71</v>
      </c>
      <c r="G65" s="3"/>
    </row>
    <row r="66" spans="1:7" ht="15.6" hidden="1" outlineLevel="2" x14ac:dyDescent="0.6">
      <c r="A66" s="25" t="s">
        <v>91</v>
      </c>
      <c r="B66">
        <v>2</v>
      </c>
      <c r="C66">
        <v>2</v>
      </c>
      <c r="D66">
        <v>132</v>
      </c>
      <c r="E66">
        <v>4073</v>
      </c>
      <c r="F66">
        <v>30.86</v>
      </c>
      <c r="G66" s="3"/>
    </row>
    <row r="67" spans="1:7" ht="15.6" hidden="1" outlineLevel="2" x14ac:dyDescent="0.6">
      <c r="A67" s="25" t="s">
        <v>92</v>
      </c>
      <c r="B67">
        <v>1</v>
      </c>
      <c r="C67">
        <v>1</v>
      </c>
      <c r="D67">
        <v>9</v>
      </c>
      <c r="E67">
        <v>167</v>
      </c>
      <c r="F67">
        <v>18.59</v>
      </c>
      <c r="G67" s="3"/>
    </row>
    <row r="68" spans="1:7" ht="15.6" hidden="1" outlineLevel="2" x14ac:dyDescent="0.6">
      <c r="A68" s="25" t="s">
        <v>94</v>
      </c>
      <c r="B68" s="26"/>
      <c r="C68" s="26"/>
      <c r="D68" s="26"/>
      <c r="E68" s="26"/>
      <c r="F68" s="26"/>
      <c r="G68" s="3"/>
    </row>
    <row r="69" spans="1:7" ht="15.6" hidden="1" outlineLevel="2" x14ac:dyDescent="0.6">
      <c r="A69" s="25" t="s">
        <v>93</v>
      </c>
      <c r="B69" s="26"/>
      <c r="C69" s="26"/>
      <c r="D69" s="26"/>
      <c r="E69" s="26"/>
      <c r="F69" s="26"/>
      <c r="G69" s="3"/>
    </row>
    <row r="70" spans="1:7" s="22" customFormat="1" ht="15.9" customHeight="1" outlineLevel="1" collapsed="1" x14ac:dyDescent="0.6">
      <c r="A70" s="21" t="s">
        <v>10</v>
      </c>
      <c r="B70" s="14">
        <f t="shared" ref="B70:E70" si="23">B71+B72+B73+B74+B75</f>
        <v>771</v>
      </c>
      <c r="C70" s="14">
        <f t="shared" si="23"/>
        <v>592</v>
      </c>
      <c r="D70" s="14">
        <f t="shared" si="23"/>
        <v>28052</v>
      </c>
      <c r="E70" s="14">
        <f t="shared" si="23"/>
        <v>1579785</v>
      </c>
      <c r="F70" s="14">
        <f>SUM(F71:F73)/3</f>
        <v>45.48</v>
      </c>
      <c r="G70" s="10"/>
    </row>
    <row r="71" spans="1:7" ht="15.6" hidden="1" outlineLevel="2" x14ac:dyDescent="0.6">
      <c r="A71" s="25" t="s">
        <v>89</v>
      </c>
      <c r="B71" s="6">
        <v>679</v>
      </c>
      <c r="C71" s="6">
        <v>509</v>
      </c>
      <c r="D71">
        <v>24933</v>
      </c>
      <c r="E71" s="6">
        <v>1468854</v>
      </c>
      <c r="F71" s="6">
        <v>58.91</v>
      </c>
      <c r="G71" s="3"/>
    </row>
    <row r="72" spans="1:7" ht="15.6" hidden="1" outlineLevel="2" x14ac:dyDescent="0.6">
      <c r="A72" s="25" t="s">
        <v>91</v>
      </c>
      <c r="B72">
        <v>56</v>
      </c>
      <c r="C72">
        <v>47</v>
      </c>
      <c r="D72">
        <v>2852</v>
      </c>
      <c r="E72">
        <v>99310</v>
      </c>
      <c r="F72">
        <v>34.82</v>
      </c>
      <c r="G72" s="3"/>
    </row>
    <row r="73" spans="1:7" ht="15.6" hidden="1" outlineLevel="2" x14ac:dyDescent="0.6">
      <c r="A73" s="25" t="s">
        <v>92</v>
      </c>
      <c r="B73">
        <v>35</v>
      </c>
      <c r="C73">
        <v>35</v>
      </c>
      <c r="D73">
        <v>257</v>
      </c>
      <c r="E73">
        <v>10977</v>
      </c>
      <c r="F73">
        <v>42.71</v>
      </c>
      <c r="G73" s="3"/>
    </row>
    <row r="74" spans="1:7" ht="15.6" hidden="1" outlineLevel="2" x14ac:dyDescent="0.6">
      <c r="A74" s="25" t="s">
        <v>94</v>
      </c>
      <c r="B74">
        <v>1</v>
      </c>
      <c r="C74">
        <v>1</v>
      </c>
      <c r="D74">
        <v>10</v>
      </c>
      <c r="E74">
        <v>644</v>
      </c>
      <c r="F74">
        <v>64.349999999999994</v>
      </c>
      <c r="G74" s="3"/>
    </row>
    <row r="75" spans="1:7" ht="17.100000000000001" hidden="1" customHeight="1" outlineLevel="2" x14ac:dyDescent="0.6">
      <c r="A75" s="25" t="s">
        <v>93</v>
      </c>
      <c r="B75" s="26"/>
      <c r="C75" s="26"/>
      <c r="D75" s="26"/>
      <c r="E75" s="26"/>
      <c r="F75" s="26"/>
      <c r="G75" s="3"/>
    </row>
    <row r="76" spans="1:7" s="22" customFormat="1" ht="15.6" outlineLevel="1" collapsed="1" x14ac:dyDescent="0.6">
      <c r="A76" s="21" t="s">
        <v>11</v>
      </c>
      <c r="B76" s="14">
        <f t="shared" ref="B76:E76" si="24">B77+B78+B79+B80+B81</f>
        <v>2156</v>
      </c>
      <c r="C76" s="14">
        <f t="shared" si="24"/>
        <v>1965</v>
      </c>
      <c r="D76" s="14">
        <f t="shared" si="24"/>
        <v>88940</v>
      </c>
      <c r="E76" s="14">
        <f t="shared" si="24"/>
        <v>5690761</v>
      </c>
      <c r="F76" s="14">
        <f>SUM(F77:F79)/3</f>
        <v>51.410000000000004</v>
      </c>
      <c r="G76" s="10"/>
    </row>
    <row r="77" spans="1:7" ht="15.6" hidden="1" outlineLevel="3" x14ac:dyDescent="0.6">
      <c r="A77" s="25" t="s">
        <v>89</v>
      </c>
      <c r="B77" s="6">
        <v>1925</v>
      </c>
      <c r="C77" s="6">
        <v>1738</v>
      </c>
      <c r="D77">
        <v>81244</v>
      </c>
      <c r="E77" s="6">
        <v>5414024</v>
      </c>
      <c r="F77" s="6">
        <v>66.64</v>
      </c>
      <c r="G77" s="3"/>
    </row>
    <row r="78" spans="1:7" ht="15.6" hidden="1" outlineLevel="3" x14ac:dyDescent="0.6">
      <c r="A78" s="25" t="s">
        <v>91</v>
      </c>
      <c r="B78">
        <v>153</v>
      </c>
      <c r="C78">
        <v>146</v>
      </c>
      <c r="D78">
        <v>6959</v>
      </c>
      <c r="E78">
        <v>237317</v>
      </c>
      <c r="F78">
        <v>34.1</v>
      </c>
      <c r="G78" s="3"/>
    </row>
    <row r="79" spans="1:7" ht="15.6" hidden="1" outlineLevel="3" x14ac:dyDescent="0.6">
      <c r="A79" s="25" t="s">
        <v>92</v>
      </c>
      <c r="B79">
        <v>78</v>
      </c>
      <c r="C79">
        <v>81</v>
      </c>
      <c r="D79">
        <v>737</v>
      </c>
      <c r="E79">
        <v>39420</v>
      </c>
      <c r="F79">
        <v>53.49</v>
      </c>
      <c r="G79" s="3"/>
    </row>
    <row r="80" spans="1:7" ht="15.6" hidden="1" outlineLevel="3" x14ac:dyDescent="0.6">
      <c r="A80" s="25" t="s">
        <v>94</v>
      </c>
      <c r="B80" s="26"/>
      <c r="C80" s="26"/>
      <c r="D80" s="26"/>
      <c r="E80" s="26"/>
      <c r="F80" s="26"/>
      <c r="G80" s="3"/>
    </row>
    <row r="81" spans="1:7" ht="15.6" hidden="1" outlineLevel="3" x14ac:dyDescent="0.6">
      <c r="A81" s="25" t="s">
        <v>93</v>
      </c>
      <c r="B81" s="26"/>
      <c r="C81" s="26"/>
      <c r="D81" s="26"/>
      <c r="E81" s="26"/>
      <c r="F81" s="26"/>
      <c r="G81" s="3"/>
    </row>
    <row r="82" spans="1:7" s="22" customFormat="1" ht="15.6" outlineLevel="1" collapsed="1" x14ac:dyDescent="0.6">
      <c r="A82" s="21" t="s">
        <v>12</v>
      </c>
      <c r="B82" s="14">
        <f t="shared" ref="B82:E82" si="25">B83+B84+B85+B86+B87</f>
        <v>464</v>
      </c>
      <c r="C82" s="14">
        <f t="shared" si="25"/>
        <v>331</v>
      </c>
      <c r="D82" s="14">
        <f t="shared" si="25"/>
        <v>27331</v>
      </c>
      <c r="E82" s="14">
        <f t="shared" si="25"/>
        <v>1624841</v>
      </c>
      <c r="F82" s="14">
        <f>SUM(F83:F87)/5</f>
        <v>29.76</v>
      </c>
      <c r="G82" s="10"/>
    </row>
    <row r="83" spans="1:7" ht="15.6" hidden="1" outlineLevel="2" x14ac:dyDescent="0.6">
      <c r="A83" s="25" t="s">
        <v>89</v>
      </c>
      <c r="B83" s="6">
        <v>391</v>
      </c>
      <c r="C83" s="6">
        <v>265</v>
      </c>
      <c r="D83">
        <v>24016</v>
      </c>
      <c r="E83" s="6">
        <v>1507586</v>
      </c>
      <c r="F83" s="6">
        <v>62.77</v>
      </c>
      <c r="G83" s="3"/>
    </row>
    <row r="84" spans="1:7" ht="15.6" hidden="1" outlineLevel="2" x14ac:dyDescent="0.6">
      <c r="A84" s="25" t="s">
        <v>91</v>
      </c>
      <c r="B84">
        <v>55</v>
      </c>
      <c r="C84">
        <v>50</v>
      </c>
      <c r="D84">
        <v>3157</v>
      </c>
      <c r="E84">
        <v>109125</v>
      </c>
      <c r="F84">
        <v>34.57</v>
      </c>
      <c r="G84" s="3"/>
    </row>
    <row r="85" spans="1:7" ht="15.6" hidden="1" outlineLevel="2" x14ac:dyDescent="0.6">
      <c r="A85" s="25" t="s">
        <v>92</v>
      </c>
      <c r="B85">
        <v>18</v>
      </c>
      <c r="C85">
        <v>16</v>
      </c>
      <c r="D85">
        <v>158</v>
      </c>
      <c r="E85">
        <v>8130</v>
      </c>
      <c r="F85">
        <v>51.46</v>
      </c>
      <c r="G85" s="3"/>
    </row>
    <row r="86" spans="1:7" ht="15.6" hidden="1" outlineLevel="2" x14ac:dyDescent="0.6">
      <c r="A86" s="25" t="s">
        <v>94</v>
      </c>
      <c r="B86" s="26"/>
      <c r="C86" s="26"/>
      <c r="D86" s="26"/>
      <c r="E86" s="26"/>
      <c r="F86" s="26"/>
      <c r="G86" s="3"/>
    </row>
    <row r="87" spans="1:7" ht="15.6" hidden="1" outlineLevel="2" x14ac:dyDescent="0.6">
      <c r="A87" s="25" t="s">
        <v>93</v>
      </c>
      <c r="B87" s="26"/>
      <c r="C87" s="26"/>
      <c r="D87" s="26"/>
      <c r="E87" s="26"/>
      <c r="F87" s="26"/>
      <c r="G87" s="3"/>
    </row>
    <row r="88" spans="1:7" s="22" customFormat="1" ht="15.6" outlineLevel="1" collapsed="1" x14ac:dyDescent="0.6">
      <c r="A88" s="21" t="s">
        <v>13</v>
      </c>
      <c r="B88" s="14">
        <f t="shared" ref="B88:E88" si="26">B89+B90+B91+B92+B93</f>
        <v>483</v>
      </c>
      <c r="C88" s="14">
        <f t="shared" si="26"/>
        <v>405</v>
      </c>
      <c r="D88" s="14">
        <f t="shared" si="26"/>
        <v>18556</v>
      </c>
      <c r="E88" s="14">
        <f t="shared" si="26"/>
        <v>1009106</v>
      </c>
      <c r="F88" s="14">
        <f>SUM(F89:F91)/3</f>
        <v>44.036666666666669</v>
      </c>
      <c r="G88" s="10"/>
    </row>
    <row r="89" spans="1:7" ht="15.6" hidden="1" outlineLevel="2" x14ac:dyDescent="0.6">
      <c r="A89" s="25" t="s">
        <v>89</v>
      </c>
      <c r="B89" s="6">
        <v>451</v>
      </c>
      <c r="C89" s="6">
        <v>372</v>
      </c>
      <c r="D89">
        <v>17510</v>
      </c>
      <c r="E89" s="6">
        <v>974546</v>
      </c>
      <c r="F89" s="6">
        <v>55.66</v>
      </c>
      <c r="G89" s="3"/>
    </row>
    <row r="90" spans="1:7" ht="15.6" hidden="1" outlineLevel="2" x14ac:dyDescent="0.6">
      <c r="A90" s="25" t="s">
        <v>91</v>
      </c>
      <c r="B90">
        <v>22</v>
      </c>
      <c r="C90">
        <v>24</v>
      </c>
      <c r="D90">
        <v>961</v>
      </c>
      <c r="E90">
        <v>30784</v>
      </c>
      <c r="F90">
        <v>32.03</v>
      </c>
      <c r="G90" s="3"/>
    </row>
    <row r="91" spans="1:7" ht="15.6" hidden="1" outlineLevel="2" x14ac:dyDescent="0.6">
      <c r="A91" s="25" t="s">
        <v>92</v>
      </c>
      <c r="B91">
        <v>10</v>
      </c>
      <c r="C91">
        <v>9</v>
      </c>
      <c r="D91">
        <v>85</v>
      </c>
      <c r="E91">
        <v>3776</v>
      </c>
      <c r="F91">
        <v>44.42</v>
      </c>
      <c r="G91" s="3"/>
    </row>
    <row r="92" spans="1:7" ht="15.6" hidden="1" outlineLevel="2" x14ac:dyDescent="0.6">
      <c r="A92" s="25" t="s">
        <v>94</v>
      </c>
      <c r="B92" s="26"/>
      <c r="C92" s="26"/>
      <c r="D92" s="26"/>
      <c r="E92" s="26"/>
      <c r="F92" s="26"/>
      <c r="G92" s="3"/>
    </row>
    <row r="93" spans="1:7" ht="15.6" hidden="1" outlineLevel="2" x14ac:dyDescent="0.6">
      <c r="A93" s="25" t="s">
        <v>93</v>
      </c>
      <c r="B93" s="26"/>
      <c r="C93" s="26"/>
      <c r="D93" s="26"/>
      <c r="E93" s="26"/>
      <c r="F93" s="26"/>
      <c r="G93" s="3"/>
    </row>
    <row r="94" spans="1:7" s="22" customFormat="1" ht="15.6" outlineLevel="1" collapsed="1" x14ac:dyDescent="0.6">
      <c r="A94" s="21" t="s">
        <v>14</v>
      </c>
      <c r="B94" s="14">
        <f t="shared" ref="B94:E94" si="27">B95+B96+B97+B98+B99</f>
        <v>3392</v>
      </c>
      <c r="C94" s="14">
        <f t="shared" si="27"/>
        <v>3023</v>
      </c>
      <c r="D94" s="14">
        <f t="shared" si="27"/>
        <v>87342</v>
      </c>
      <c r="E94" s="14">
        <f t="shared" si="27"/>
        <v>5447401</v>
      </c>
      <c r="F94" s="14">
        <f>SUM(F95:F97)/3</f>
        <v>50.32</v>
      </c>
      <c r="G94" s="10"/>
    </row>
    <row r="95" spans="1:7" ht="15.6" hidden="1" outlineLevel="2" x14ac:dyDescent="0.6">
      <c r="A95" s="25" t="s">
        <v>89</v>
      </c>
      <c r="B95" s="6">
        <v>3058</v>
      </c>
      <c r="C95" s="6">
        <v>2700</v>
      </c>
      <c r="D95">
        <v>79342</v>
      </c>
      <c r="E95" s="6">
        <v>5140688</v>
      </c>
      <c r="F95" s="6">
        <v>64.790000000000006</v>
      </c>
      <c r="G95" s="3"/>
    </row>
    <row r="96" spans="1:7" ht="15.6" hidden="1" outlineLevel="2" x14ac:dyDescent="0.6">
      <c r="A96" s="25" t="s">
        <v>91</v>
      </c>
      <c r="B96">
        <v>136</v>
      </c>
      <c r="C96">
        <v>122</v>
      </c>
      <c r="D96">
        <v>6266</v>
      </c>
      <c r="E96">
        <v>217114</v>
      </c>
      <c r="F96">
        <v>34.65</v>
      </c>
      <c r="G96" s="3"/>
    </row>
    <row r="97" spans="1:7" ht="15.6" hidden="1" outlineLevel="2" x14ac:dyDescent="0.6">
      <c r="A97" s="25" t="s">
        <v>92</v>
      </c>
      <c r="B97">
        <v>197</v>
      </c>
      <c r="C97">
        <v>200</v>
      </c>
      <c r="D97">
        <v>1726</v>
      </c>
      <c r="E97">
        <v>88920</v>
      </c>
      <c r="F97">
        <v>51.52</v>
      </c>
      <c r="G97" s="3"/>
    </row>
    <row r="98" spans="1:7" ht="15.6" hidden="1" outlineLevel="2" x14ac:dyDescent="0.6">
      <c r="A98" s="25" t="s">
        <v>94</v>
      </c>
      <c r="B98">
        <v>1</v>
      </c>
      <c r="C98">
        <v>1</v>
      </c>
      <c r="D98">
        <v>8</v>
      </c>
      <c r="E98">
        <v>679</v>
      </c>
      <c r="F98">
        <v>84.86</v>
      </c>
      <c r="G98" s="3"/>
    </row>
    <row r="99" spans="1:7" ht="15.6" hidden="1" outlineLevel="2" x14ac:dyDescent="0.6">
      <c r="A99" s="25" t="s">
        <v>93</v>
      </c>
      <c r="B99" s="26"/>
      <c r="C99" s="26"/>
      <c r="D99" s="26"/>
      <c r="E99" s="26"/>
      <c r="F99" s="26"/>
      <c r="G99" s="3"/>
    </row>
    <row r="100" spans="1:7" s="22" customFormat="1" ht="15.6" outlineLevel="1" collapsed="1" x14ac:dyDescent="0.6">
      <c r="A100" s="21" t="s">
        <v>15</v>
      </c>
      <c r="B100" s="14">
        <f t="shared" ref="B100:E100" si="28">B101+B102+B103+B104+B105</f>
        <v>707</v>
      </c>
      <c r="C100" s="14">
        <f t="shared" si="28"/>
        <v>571</v>
      </c>
      <c r="D100" s="14">
        <f t="shared" si="28"/>
        <v>30652</v>
      </c>
      <c r="E100" s="14">
        <f t="shared" si="28"/>
        <v>1813704</v>
      </c>
      <c r="F100" s="14">
        <f>SUM(F101:F103)/3</f>
        <v>45.636666666666663</v>
      </c>
      <c r="G100" s="10"/>
    </row>
    <row r="101" spans="1:7" ht="15.6" hidden="1" outlineLevel="2" x14ac:dyDescent="0.6">
      <c r="A101" s="25" t="s">
        <v>89</v>
      </c>
      <c r="B101" s="6">
        <v>636</v>
      </c>
      <c r="C101" s="6">
        <v>506</v>
      </c>
      <c r="D101">
        <v>28443</v>
      </c>
      <c r="E101" s="6">
        <v>1734525</v>
      </c>
      <c r="F101" s="6">
        <v>60.98</v>
      </c>
      <c r="G101" s="3"/>
    </row>
    <row r="102" spans="1:7" ht="15.6" hidden="1" outlineLevel="2" x14ac:dyDescent="0.6">
      <c r="A102" s="25" t="s">
        <v>91</v>
      </c>
      <c r="B102">
        <v>44</v>
      </c>
      <c r="C102">
        <v>38</v>
      </c>
      <c r="D102">
        <v>1969</v>
      </c>
      <c r="E102">
        <v>69415</v>
      </c>
      <c r="F102">
        <v>35.25</v>
      </c>
      <c r="G102" s="3"/>
    </row>
    <row r="103" spans="1:7" ht="15.6" hidden="1" outlineLevel="2" x14ac:dyDescent="0.6">
      <c r="A103" s="25" t="s">
        <v>92</v>
      </c>
      <c r="B103">
        <v>27</v>
      </c>
      <c r="C103">
        <v>27</v>
      </c>
      <c r="D103">
        <v>240</v>
      </c>
      <c r="E103">
        <v>9764</v>
      </c>
      <c r="F103">
        <v>40.68</v>
      </c>
      <c r="G103" s="3"/>
    </row>
    <row r="104" spans="1:7" ht="15.6" hidden="1" outlineLevel="2" x14ac:dyDescent="0.6">
      <c r="A104" s="25" t="s">
        <v>94</v>
      </c>
      <c r="B104" s="26"/>
      <c r="C104" s="26"/>
      <c r="D104" s="26"/>
      <c r="E104" s="26"/>
      <c r="F104" s="26"/>
      <c r="G104" s="3"/>
    </row>
    <row r="105" spans="1:7" ht="15.6" hidden="1" outlineLevel="2" x14ac:dyDescent="0.6">
      <c r="A105" s="25" t="s">
        <v>93</v>
      </c>
      <c r="B105" s="26"/>
      <c r="C105" s="26"/>
      <c r="D105" s="26"/>
      <c r="E105" s="26"/>
      <c r="F105" s="26"/>
      <c r="G105" s="3"/>
    </row>
    <row r="106" spans="1:7" s="22" customFormat="1" ht="15.6" outlineLevel="1" collapsed="1" x14ac:dyDescent="0.6">
      <c r="A106" s="21" t="s">
        <v>16</v>
      </c>
      <c r="B106" s="14">
        <f t="shared" ref="B106:E106" si="29">B107+B108+B109+B110+B111</f>
        <v>4632</v>
      </c>
      <c r="C106" s="14">
        <f t="shared" si="29"/>
        <v>3963</v>
      </c>
      <c r="D106" s="14">
        <f t="shared" si="29"/>
        <v>122784</v>
      </c>
      <c r="E106" s="14">
        <f t="shared" si="29"/>
        <v>7197223</v>
      </c>
      <c r="F106" s="14">
        <f>SUM(F107:F109)/3</f>
        <v>48.556666666666665</v>
      </c>
      <c r="G106" s="10"/>
    </row>
    <row r="107" spans="1:7" ht="15.6" hidden="1" outlineLevel="2" x14ac:dyDescent="0.6">
      <c r="A107" s="25" t="s">
        <v>89</v>
      </c>
      <c r="B107" s="6">
        <v>4176</v>
      </c>
      <c r="C107" s="6">
        <v>3529</v>
      </c>
      <c r="D107">
        <v>109317</v>
      </c>
      <c r="E107" s="6">
        <v>6713234</v>
      </c>
      <c r="F107" s="6">
        <v>61.41</v>
      </c>
      <c r="G107" s="3"/>
    </row>
    <row r="108" spans="1:7" ht="15.6" hidden="1" outlineLevel="2" x14ac:dyDescent="0.6">
      <c r="A108" s="25" t="s">
        <v>91</v>
      </c>
      <c r="B108">
        <v>228</v>
      </c>
      <c r="C108">
        <v>203</v>
      </c>
      <c r="D108">
        <v>11684</v>
      </c>
      <c r="E108">
        <v>391124</v>
      </c>
      <c r="F108">
        <v>33.479999999999997</v>
      </c>
      <c r="G108" s="3"/>
    </row>
    <row r="109" spans="1:7" ht="15.6" hidden="1" outlineLevel="2" x14ac:dyDescent="0.6">
      <c r="A109" s="25" t="s">
        <v>92</v>
      </c>
      <c r="B109">
        <v>227</v>
      </c>
      <c r="C109">
        <v>230</v>
      </c>
      <c r="D109">
        <v>1775</v>
      </c>
      <c r="E109">
        <v>90142</v>
      </c>
      <c r="F109">
        <v>50.78</v>
      </c>
      <c r="G109" s="3"/>
    </row>
    <row r="110" spans="1:7" ht="15.6" hidden="1" outlineLevel="2" x14ac:dyDescent="0.6">
      <c r="A110" s="25" t="s">
        <v>94</v>
      </c>
      <c r="B110">
        <v>1</v>
      </c>
      <c r="C110">
        <v>1</v>
      </c>
      <c r="D110">
        <v>8</v>
      </c>
      <c r="E110">
        <v>2723</v>
      </c>
      <c r="F110">
        <v>340.43</v>
      </c>
      <c r="G110" s="3"/>
    </row>
    <row r="111" spans="1:7" ht="15.6" hidden="1" outlineLevel="2" x14ac:dyDescent="0.6">
      <c r="A111" s="25" t="s">
        <v>93</v>
      </c>
      <c r="B111" s="26"/>
      <c r="C111" s="26"/>
      <c r="D111" s="26"/>
      <c r="E111" s="26"/>
      <c r="F111" s="26"/>
      <c r="G111" s="3"/>
    </row>
    <row r="112" spans="1:7" ht="15.6" outlineLevel="1" collapsed="1" x14ac:dyDescent="0.6">
      <c r="A112" s="25"/>
      <c r="B112" s="26"/>
      <c r="C112" s="26"/>
      <c r="D112" s="26"/>
      <c r="E112" s="26"/>
      <c r="F112" s="26"/>
      <c r="G112" s="3"/>
    </row>
    <row r="113" spans="1:7" s="4" customFormat="1" ht="24" customHeight="1" x14ac:dyDescent="0.6">
      <c r="A113" s="11" t="s">
        <v>82</v>
      </c>
      <c r="B113" s="9">
        <f>B114+B115+B116+B117+B118</f>
        <v>1391</v>
      </c>
      <c r="C113" s="9">
        <f t="shared" ref="C113:E113" si="30">C114+C115+C116+C117+C118</f>
        <v>1117</v>
      </c>
      <c r="D113" s="9">
        <f t="shared" si="30"/>
        <v>73185</v>
      </c>
      <c r="E113" s="9">
        <f t="shared" si="30"/>
        <v>3772490</v>
      </c>
      <c r="F113" s="8">
        <f>E114/D113</f>
        <v>47.389833982373439</v>
      </c>
      <c r="G113" s="10"/>
    </row>
    <row r="114" spans="1:7" ht="15.6" outlineLevel="2" x14ac:dyDescent="0.6">
      <c r="A114" s="25" t="s">
        <v>89</v>
      </c>
      <c r="B114" s="6">
        <f>B120+B126+B132</f>
        <v>1218</v>
      </c>
      <c r="C114" s="6">
        <f t="shared" ref="C114:E114" si="31">C120+C126+C132</f>
        <v>954</v>
      </c>
      <c r="D114" s="6">
        <f t="shared" si="31"/>
        <v>64721</v>
      </c>
      <c r="E114" s="6">
        <f t="shared" si="31"/>
        <v>3468225</v>
      </c>
      <c r="G114" s="3"/>
    </row>
    <row r="115" spans="1:7" ht="15.6" outlineLevel="2" x14ac:dyDescent="0.6">
      <c r="A115" s="25" t="s">
        <v>91</v>
      </c>
      <c r="B115" s="6">
        <f t="shared" ref="B115:E115" si="32">B121+B127+B133</f>
        <v>125</v>
      </c>
      <c r="C115" s="6">
        <f t="shared" si="32"/>
        <v>108</v>
      </c>
      <c r="D115" s="6">
        <f t="shared" si="32"/>
        <v>7979</v>
      </c>
      <c r="E115" s="6">
        <f t="shared" si="32"/>
        <v>277417</v>
      </c>
      <c r="F115"/>
      <c r="G115" s="3"/>
    </row>
    <row r="116" spans="1:7" ht="15.6" outlineLevel="2" x14ac:dyDescent="0.6">
      <c r="A116" s="25" t="s">
        <v>92</v>
      </c>
      <c r="B116" s="6">
        <f t="shared" ref="B116:E116" si="33">B122+B128+B134</f>
        <v>48</v>
      </c>
      <c r="C116" s="6">
        <f t="shared" si="33"/>
        <v>55</v>
      </c>
      <c r="D116" s="6">
        <f t="shared" si="33"/>
        <v>485</v>
      </c>
      <c r="E116" s="6">
        <f t="shared" si="33"/>
        <v>26848</v>
      </c>
      <c r="F116"/>
      <c r="G116" s="3"/>
    </row>
    <row r="117" spans="1:7" ht="15.6" outlineLevel="2" x14ac:dyDescent="0.6">
      <c r="A117" s="25" t="s">
        <v>94</v>
      </c>
      <c r="B117" s="6">
        <f t="shared" ref="B117:E117" si="34">B123+B129+B135</f>
        <v>0</v>
      </c>
      <c r="C117" s="6">
        <f t="shared" si="34"/>
        <v>0</v>
      </c>
      <c r="D117" s="6">
        <f t="shared" si="34"/>
        <v>0</v>
      </c>
      <c r="E117" s="6">
        <f t="shared" si="34"/>
        <v>0</v>
      </c>
      <c r="F117" s="26"/>
      <c r="G117" s="3"/>
    </row>
    <row r="118" spans="1:7" ht="15.6" outlineLevel="2" x14ac:dyDescent="0.6">
      <c r="A118" s="25" t="s">
        <v>93</v>
      </c>
      <c r="B118" s="6">
        <f t="shared" ref="B118:E118" si="35">B124+B130+B136</f>
        <v>0</v>
      </c>
      <c r="C118" s="6">
        <f t="shared" si="35"/>
        <v>0</v>
      </c>
      <c r="D118" s="6">
        <f t="shared" si="35"/>
        <v>0</v>
      </c>
      <c r="E118" s="6">
        <f t="shared" si="35"/>
        <v>0</v>
      </c>
      <c r="F118" s="26"/>
      <c r="G118" s="3"/>
    </row>
    <row r="119" spans="1:7" s="22" customFormat="1" ht="15.6" outlineLevel="1" x14ac:dyDescent="0.6">
      <c r="A119" s="21" t="s">
        <v>17</v>
      </c>
      <c r="B119" s="14">
        <f t="shared" ref="B119:E119" si="36">B120+B121+B122+B123+B124</f>
        <v>769</v>
      </c>
      <c r="C119" s="14">
        <f t="shared" si="36"/>
        <v>626</v>
      </c>
      <c r="D119" s="14">
        <f t="shared" si="36"/>
        <v>41105</v>
      </c>
      <c r="E119" s="14">
        <f t="shared" si="36"/>
        <v>2151795</v>
      </c>
      <c r="F119" s="12">
        <f>SUM(F120:F124)/5</f>
        <v>29.104000000000003</v>
      </c>
      <c r="G119" s="10"/>
    </row>
    <row r="120" spans="1:7" ht="15.6" hidden="1" outlineLevel="2" x14ac:dyDescent="0.6">
      <c r="A120" s="25" t="s">
        <v>89</v>
      </c>
      <c r="B120" s="6">
        <v>680</v>
      </c>
      <c r="C120" s="6">
        <v>537</v>
      </c>
      <c r="D120">
        <v>37017</v>
      </c>
      <c r="E120" s="6">
        <v>2004580</v>
      </c>
      <c r="F120" s="6">
        <v>54.15</v>
      </c>
      <c r="G120" s="3"/>
    </row>
    <row r="121" spans="1:7" ht="15.6" hidden="1" outlineLevel="2" x14ac:dyDescent="0.6">
      <c r="A121" s="25" t="s">
        <v>91</v>
      </c>
      <c r="B121">
        <v>59</v>
      </c>
      <c r="C121">
        <v>54</v>
      </c>
      <c r="D121">
        <v>3773</v>
      </c>
      <c r="E121">
        <v>129223</v>
      </c>
      <c r="F121">
        <v>34.25</v>
      </c>
      <c r="G121" s="3"/>
    </row>
    <row r="122" spans="1:7" ht="15.6" hidden="1" outlineLevel="2" x14ac:dyDescent="0.6">
      <c r="A122" s="25" t="s">
        <v>92</v>
      </c>
      <c r="B122">
        <v>30</v>
      </c>
      <c r="C122">
        <v>35</v>
      </c>
      <c r="D122">
        <v>315</v>
      </c>
      <c r="E122">
        <v>17992</v>
      </c>
      <c r="F122">
        <v>57.12</v>
      </c>
      <c r="G122" s="3"/>
    </row>
    <row r="123" spans="1:7" ht="15.6" hidden="1" outlineLevel="2" x14ac:dyDescent="0.6">
      <c r="A123" s="25" t="s">
        <v>94</v>
      </c>
      <c r="B123" s="26"/>
      <c r="C123" s="26"/>
      <c r="D123" s="26"/>
      <c r="E123" s="26"/>
      <c r="F123" s="26"/>
      <c r="G123" s="3"/>
    </row>
    <row r="124" spans="1:7" ht="15.6" hidden="1" outlineLevel="2" x14ac:dyDescent="0.6">
      <c r="A124" s="25" t="s">
        <v>93</v>
      </c>
      <c r="B124" s="26"/>
      <c r="C124" s="26"/>
      <c r="D124" s="26"/>
      <c r="E124" s="26"/>
      <c r="F124" s="26"/>
      <c r="G124" s="3"/>
    </row>
    <row r="125" spans="1:7" s="22" customFormat="1" ht="15.6" outlineLevel="1" collapsed="1" x14ac:dyDescent="0.6">
      <c r="A125" s="21" t="s">
        <v>18</v>
      </c>
      <c r="B125" s="14">
        <f t="shared" ref="B125:E125" si="37">B126+B127+B128+B129+B130</f>
        <v>501</v>
      </c>
      <c r="C125" s="14">
        <f t="shared" si="37"/>
        <v>395</v>
      </c>
      <c r="D125" s="14">
        <f t="shared" si="37"/>
        <v>25043</v>
      </c>
      <c r="E125" s="14">
        <f t="shared" si="37"/>
        <v>1295750</v>
      </c>
      <c r="F125" s="14">
        <f>SUM(F126:F128)/3</f>
        <v>49.173333333333325</v>
      </c>
      <c r="G125" s="10"/>
    </row>
    <row r="126" spans="1:7" ht="15.6" hidden="1" outlineLevel="2" x14ac:dyDescent="0.6">
      <c r="A126" s="25" t="s">
        <v>89</v>
      </c>
      <c r="B126" s="6">
        <v>434</v>
      </c>
      <c r="C126" s="6">
        <v>334</v>
      </c>
      <c r="D126">
        <v>21318</v>
      </c>
      <c r="E126" s="6">
        <v>1160488</v>
      </c>
      <c r="F126" s="6">
        <v>54.44</v>
      </c>
      <c r="G126" s="3"/>
    </row>
    <row r="127" spans="1:7" ht="15.6" hidden="1" outlineLevel="2" x14ac:dyDescent="0.6">
      <c r="A127" s="25" t="s">
        <v>91</v>
      </c>
      <c r="B127">
        <v>53</v>
      </c>
      <c r="C127">
        <v>45</v>
      </c>
      <c r="D127">
        <v>3579</v>
      </c>
      <c r="E127">
        <v>126846</v>
      </c>
      <c r="F127">
        <v>35.44</v>
      </c>
      <c r="G127" s="3"/>
    </row>
    <row r="128" spans="1:7" ht="15.6" hidden="1" outlineLevel="2" x14ac:dyDescent="0.6">
      <c r="A128" s="25" t="s">
        <v>92</v>
      </c>
      <c r="B128">
        <v>14</v>
      </c>
      <c r="C128">
        <v>16</v>
      </c>
      <c r="D128">
        <v>146</v>
      </c>
      <c r="E128">
        <v>8416</v>
      </c>
      <c r="F128">
        <v>57.64</v>
      </c>
      <c r="G128" s="3"/>
    </row>
    <row r="129" spans="1:7" ht="15.6" hidden="1" outlineLevel="2" x14ac:dyDescent="0.6">
      <c r="A129" s="25" t="s">
        <v>94</v>
      </c>
      <c r="B129" s="26"/>
      <c r="C129" s="26"/>
      <c r="D129" s="26"/>
      <c r="E129" s="26"/>
      <c r="F129" s="26"/>
      <c r="G129" s="3"/>
    </row>
    <row r="130" spans="1:7" ht="15.6" hidden="1" outlineLevel="2" x14ac:dyDescent="0.6">
      <c r="A130" s="25" t="s">
        <v>93</v>
      </c>
      <c r="B130" s="26"/>
      <c r="C130" s="26"/>
      <c r="D130" s="26"/>
      <c r="E130" s="26"/>
      <c r="F130" s="26"/>
      <c r="G130" s="3"/>
    </row>
    <row r="131" spans="1:7" s="22" customFormat="1" ht="15.6" outlineLevel="1" collapsed="1" x14ac:dyDescent="0.6">
      <c r="A131" s="21" t="s">
        <v>19</v>
      </c>
      <c r="B131" s="14">
        <f t="shared" ref="B131:E131" si="38">B132+B133+B134+B135+B136</f>
        <v>121</v>
      </c>
      <c r="C131" s="14">
        <f t="shared" si="38"/>
        <v>96</v>
      </c>
      <c r="D131" s="14">
        <f t="shared" si="38"/>
        <v>7037</v>
      </c>
      <c r="E131" s="14">
        <f t="shared" si="38"/>
        <v>324945</v>
      </c>
      <c r="F131" s="14">
        <f>SUM(F132:F134)/3</f>
        <v>33.286666666666669</v>
      </c>
      <c r="G131" s="10"/>
    </row>
    <row r="132" spans="1:7" ht="15.6" hidden="1" outlineLevel="2" x14ac:dyDescent="0.6">
      <c r="A132" s="25" t="s">
        <v>89</v>
      </c>
      <c r="B132" s="6">
        <v>104</v>
      </c>
      <c r="C132" s="6">
        <v>83</v>
      </c>
      <c r="D132">
        <v>6386</v>
      </c>
      <c r="E132" s="6">
        <v>303157</v>
      </c>
      <c r="F132" s="6">
        <v>47.47</v>
      </c>
      <c r="G132" s="3"/>
    </row>
    <row r="133" spans="1:7" ht="15.6" hidden="1" outlineLevel="2" x14ac:dyDescent="0.6">
      <c r="A133" s="25" t="s">
        <v>91</v>
      </c>
      <c r="B133">
        <v>13</v>
      </c>
      <c r="C133">
        <v>9</v>
      </c>
      <c r="D133">
        <v>627</v>
      </c>
      <c r="E133">
        <v>21348</v>
      </c>
      <c r="F133">
        <v>34.049999999999997</v>
      </c>
      <c r="G133" s="3"/>
    </row>
    <row r="134" spans="1:7" ht="15.6" hidden="1" outlineLevel="2" x14ac:dyDescent="0.6">
      <c r="A134" s="25" t="s">
        <v>92</v>
      </c>
      <c r="B134">
        <v>4</v>
      </c>
      <c r="C134">
        <v>4</v>
      </c>
      <c r="D134">
        <v>24</v>
      </c>
      <c r="E134">
        <v>440</v>
      </c>
      <c r="F134">
        <v>18.34</v>
      </c>
      <c r="G134" s="3"/>
    </row>
    <row r="135" spans="1:7" ht="15.6" hidden="1" outlineLevel="2" x14ac:dyDescent="0.6">
      <c r="A135" s="25" t="s">
        <v>94</v>
      </c>
      <c r="B135" s="26"/>
      <c r="C135" s="26"/>
      <c r="D135" s="26"/>
      <c r="E135" s="26"/>
      <c r="F135" s="26"/>
      <c r="G135" s="3"/>
    </row>
    <row r="136" spans="1:7" ht="15.6" hidden="1" outlineLevel="2" x14ac:dyDescent="0.6">
      <c r="A136" s="25" t="s">
        <v>93</v>
      </c>
      <c r="B136" s="26"/>
      <c r="C136" s="26"/>
      <c r="D136" s="26"/>
      <c r="E136" s="26"/>
      <c r="F136" s="26"/>
      <c r="G136" s="3"/>
    </row>
    <row r="137" spans="1:7" ht="15.6" outlineLevel="1" collapsed="1" x14ac:dyDescent="0.6">
      <c r="A137" s="25"/>
      <c r="B137" s="26"/>
      <c r="C137" s="26"/>
      <c r="D137" s="26"/>
      <c r="E137" s="26"/>
      <c r="F137" s="26"/>
      <c r="G137" s="3"/>
    </row>
    <row r="138" spans="1:7" s="4" customFormat="1" ht="23.4" customHeight="1" x14ac:dyDescent="0.6">
      <c r="A138" s="11" t="s">
        <v>81</v>
      </c>
      <c r="B138" s="9">
        <f>B139+B140+B141+B142+B143</f>
        <v>19309</v>
      </c>
      <c r="C138" s="9">
        <f t="shared" ref="C138:E138" si="39">C139+C140+C141+C142+C143</f>
        <v>15970</v>
      </c>
      <c r="D138" s="9">
        <f t="shared" si="39"/>
        <v>1145454</v>
      </c>
      <c r="E138" s="9">
        <f t="shared" si="39"/>
        <v>69561229</v>
      </c>
      <c r="F138" s="8">
        <f>E139/D138</f>
        <v>57.11235806937686</v>
      </c>
      <c r="G138" s="3"/>
    </row>
    <row r="139" spans="1:7" ht="15.6" hidden="1" outlineLevel="2" x14ac:dyDescent="0.6">
      <c r="A139" s="25" t="s">
        <v>89</v>
      </c>
      <c r="B139" s="6">
        <f>B145+B151+B157+B163+B169</f>
        <v>16570</v>
      </c>
      <c r="C139" s="6">
        <f t="shared" ref="C139:E139" si="40">C145+C151+C157+C163+C169</f>
        <v>13371</v>
      </c>
      <c r="D139" s="6">
        <f t="shared" si="40"/>
        <v>1030173</v>
      </c>
      <c r="E139" s="6">
        <f t="shared" si="40"/>
        <v>65419579</v>
      </c>
      <c r="G139" s="3"/>
    </row>
    <row r="140" spans="1:7" ht="15.6" hidden="1" outlineLevel="2" x14ac:dyDescent="0.6">
      <c r="A140" s="25" t="s">
        <v>91</v>
      </c>
      <c r="B140" s="6">
        <f t="shared" ref="B140:E140" si="41">B146+B152+B158+B164+B170</f>
        <v>1882</v>
      </c>
      <c r="C140" s="6">
        <f t="shared" si="41"/>
        <v>1705</v>
      </c>
      <c r="D140" s="6">
        <f t="shared" si="41"/>
        <v>106757</v>
      </c>
      <c r="E140" s="6">
        <f t="shared" si="41"/>
        <v>3714067</v>
      </c>
      <c r="F140"/>
      <c r="G140" s="3"/>
    </row>
    <row r="141" spans="1:7" ht="15.6" hidden="1" outlineLevel="2" x14ac:dyDescent="0.6">
      <c r="A141" s="25" t="s">
        <v>92</v>
      </c>
      <c r="B141" s="6">
        <f t="shared" ref="B141:E141" si="42">B147+B153+B159+B165+B171</f>
        <v>855</v>
      </c>
      <c r="C141" s="6">
        <f t="shared" si="42"/>
        <v>892</v>
      </c>
      <c r="D141" s="6">
        <f t="shared" si="42"/>
        <v>7925</v>
      </c>
      <c r="E141" s="6">
        <f t="shared" si="42"/>
        <v>427400</v>
      </c>
      <c r="F141"/>
      <c r="G141" s="3"/>
    </row>
    <row r="142" spans="1:7" ht="15.6" hidden="1" outlineLevel="2" x14ac:dyDescent="0.6">
      <c r="A142" s="25" t="s">
        <v>94</v>
      </c>
      <c r="B142" s="6">
        <f t="shared" ref="B142:E142" si="43">B148+B154+B160+B166+B172</f>
        <v>2</v>
      </c>
      <c r="C142" s="6">
        <f t="shared" si="43"/>
        <v>2</v>
      </c>
      <c r="D142" s="6">
        <f t="shared" si="43"/>
        <v>599</v>
      </c>
      <c r="E142" s="6">
        <f t="shared" si="43"/>
        <v>183</v>
      </c>
      <c r="F142" s="26"/>
      <c r="G142" s="3"/>
    </row>
    <row r="143" spans="1:7" ht="15.6" hidden="1" outlineLevel="2" x14ac:dyDescent="0.6">
      <c r="A143" s="25" t="s">
        <v>93</v>
      </c>
      <c r="B143" s="6">
        <f t="shared" ref="B143:E143" si="44">B149+B155+B161+B167+B173</f>
        <v>0</v>
      </c>
      <c r="C143" s="6">
        <f t="shared" si="44"/>
        <v>0</v>
      </c>
      <c r="D143" s="6">
        <f t="shared" si="44"/>
        <v>0</v>
      </c>
      <c r="E143" s="6">
        <f t="shared" si="44"/>
        <v>0</v>
      </c>
      <c r="F143" s="26"/>
      <c r="G143" s="3"/>
    </row>
    <row r="144" spans="1:7" s="22" customFormat="1" ht="15.6" outlineLevel="1" collapsed="1" x14ac:dyDescent="0.6">
      <c r="A144" s="21" t="s">
        <v>20</v>
      </c>
      <c r="B144" s="14">
        <f t="shared" ref="B144:E144" si="45">B145+B146+B147+B148+B149</f>
        <v>1165</v>
      </c>
      <c r="C144" s="14">
        <f t="shared" si="45"/>
        <v>881</v>
      </c>
      <c r="D144" s="14">
        <f t="shared" si="45"/>
        <v>71008</v>
      </c>
      <c r="E144" s="14">
        <f t="shared" si="45"/>
        <v>3433502</v>
      </c>
      <c r="F144" s="14">
        <f>SUM(F145:F147)/3</f>
        <v>45.529999999999994</v>
      </c>
      <c r="G144" s="10"/>
    </row>
    <row r="145" spans="1:7" ht="15.6" hidden="1" outlineLevel="2" x14ac:dyDescent="0.6">
      <c r="A145" s="25" t="s">
        <v>89</v>
      </c>
      <c r="B145" s="6">
        <v>983</v>
      </c>
      <c r="C145" s="6">
        <v>716</v>
      </c>
      <c r="D145">
        <v>60743</v>
      </c>
      <c r="E145" s="6">
        <v>3089359</v>
      </c>
      <c r="F145" s="6">
        <v>50.86</v>
      </c>
      <c r="G145" s="3"/>
    </row>
    <row r="146" spans="1:7" ht="15.6" hidden="1" outlineLevel="2" x14ac:dyDescent="0.6">
      <c r="A146" s="25" t="s">
        <v>91</v>
      </c>
      <c r="B146">
        <v>147</v>
      </c>
      <c r="C146">
        <v>128</v>
      </c>
      <c r="D146">
        <v>9959</v>
      </c>
      <c r="E146">
        <v>327987</v>
      </c>
      <c r="F146">
        <v>32.93</v>
      </c>
      <c r="G146" s="3"/>
    </row>
    <row r="147" spans="1:7" ht="15.6" hidden="1" outlineLevel="2" x14ac:dyDescent="0.6">
      <c r="A147" s="25" t="s">
        <v>92</v>
      </c>
      <c r="B147">
        <v>35</v>
      </c>
      <c r="C147">
        <v>37</v>
      </c>
      <c r="D147">
        <v>306</v>
      </c>
      <c r="E147">
        <v>16156</v>
      </c>
      <c r="F147">
        <v>52.8</v>
      </c>
      <c r="G147" s="3"/>
    </row>
    <row r="148" spans="1:7" ht="15.6" hidden="1" outlineLevel="2" x14ac:dyDescent="0.6">
      <c r="A148" s="25" t="s">
        <v>94</v>
      </c>
      <c r="B148" s="26"/>
      <c r="C148" s="26"/>
      <c r="D148" s="26"/>
      <c r="E148" s="26"/>
      <c r="F148" s="26"/>
      <c r="G148" s="3"/>
    </row>
    <row r="149" spans="1:7" ht="15.6" hidden="1" outlineLevel="2" x14ac:dyDescent="0.6">
      <c r="A149" s="25" t="s">
        <v>93</v>
      </c>
      <c r="B149" s="26"/>
      <c r="C149" s="26"/>
      <c r="D149" s="26"/>
      <c r="E149" s="26"/>
      <c r="F149" s="26"/>
      <c r="G149" s="3"/>
    </row>
    <row r="150" spans="1:7" s="22" customFormat="1" ht="15.6" outlineLevel="1" collapsed="1" x14ac:dyDescent="0.6">
      <c r="A150" s="21" t="s">
        <v>21</v>
      </c>
      <c r="B150" s="14">
        <f t="shared" ref="B150:E150" si="46">B151+B152+B153+B154+B155</f>
        <v>4334</v>
      </c>
      <c r="C150" s="14">
        <f t="shared" si="46"/>
        <v>3671</v>
      </c>
      <c r="D150" s="14">
        <f t="shared" si="46"/>
        <v>260587</v>
      </c>
      <c r="E150" s="14">
        <f t="shared" si="46"/>
        <v>16663559</v>
      </c>
      <c r="F150" s="14">
        <f>SUM(F151:F153)/3</f>
        <v>52.120000000000005</v>
      </c>
      <c r="G150" s="10"/>
    </row>
    <row r="151" spans="1:7" ht="15.6" hidden="1" outlineLevel="2" x14ac:dyDescent="0.6">
      <c r="A151" s="25" t="s">
        <v>89</v>
      </c>
      <c r="B151" s="6">
        <v>3715</v>
      </c>
      <c r="C151" s="6">
        <v>3085</v>
      </c>
      <c r="D151">
        <v>240093</v>
      </c>
      <c r="E151" s="6">
        <v>15889128</v>
      </c>
      <c r="F151" s="6">
        <v>66.180000000000007</v>
      </c>
      <c r="G151" s="3"/>
    </row>
    <row r="152" spans="1:7" ht="15.6" hidden="1" outlineLevel="2" x14ac:dyDescent="0.6">
      <c r="A152" s="25" t="s">
        <v>91</v>
      </c>
      <c r="B152">
        <v>366</v>
      </c>
      <c r="C152">
        <v>325</v>
      </c>
      <c r="D152">
        <v>18154</v>
      </c>
      <c r="E152">
        <v>646785</v>
      </c>
      <c r="F152">
        <v>35.630000000000003</v>
      </c>
      <c r="G152" s="3"/>
    </row>
    <row r="153" spans="1:7" ht="15.6" hidden="1" outlineLevel="2" x14ac:dyDescent="0.6">
      <c r="A153" s="25" t="s">
        <v>92</v>
      </c>
      <c r="B153">
        <v>253</v>
      </c>
      <c r="C153">
        <v>261</v>
      </c>
      <c r="D153">
        <v>2340</v>
      </c>
      <c r="E153">
        <v>127646</v>
      </c>
      <c r="F153">
        <v>54.55</v>
      </c>
      <c r="G153" s="3"/>
    </row>
    <row r="154" spans="1:7" ht="15.6" hidden="1" outlineLevel="2" x14ac:dyDescent="0.6">
      <c r="A154" s="25" t="s">
        <v>94</v>
      </c>
      <c r="B154" s="26"/>
      <c r="C154" s="26"/>
      <c r="D154" s="26"/>
      <c r="E154" s="26"/>
      <c r="F154" s="26"/>
      <c r="G154" s="3"/>
    </row>
    <row r="155" spans="1:7" ht="15.6" hidden="1" outlineLevel="2" x14ac:dyDescent="0.6">
      <c r="A155" s="25" t="s">
        <v>93</v>
      </c>
      <c r="B155" s="26"/>
      <c r="C155" s="26"/>
      <c r="D155" s="26"/>
      <c r="E155" s="26"/>
      <c r="F155" s="26"/>
      <c r="G155" s="3"/>
    </row>
    <row r="156" spans="1:7" s="22" customFormat="1" ht="15.6" outlineLevel="1" collapsed="1" x14ac:dyDescent="0.6">
      <c r="A156" s="21" t="s">
        <v>22</v>
      </c>
      <c r="B156" s="14">
        <f t="shared" ref="B156:E156" si="47">B157+B158+B159+B160+B161</f>
        <v>9080</v>
      </c>
      <c r="C156" s="14">
        <f t="shared" si="47"/>
        <v>7649</v>
      </c>
      <c r="D156" s="14">
        <f t="shared" si="47"/>
        <v>548593</v>
      </c>
      <c r="E156" s="14">
        <f t="shared" si="47"/>
        <v>33489626</v>
      </c>
      <c r="F156" s="14">
        <f>SUM(F157:F159)/3</f>
        <v>50.71</v>
      </c>
      <c r="G156" s="10"/>
    </row>
    <row r="157" spans="1:7" ht="15.6" hidden="1" outlineLevel="2" x14ac:dyDescent="0.6">
      <c r="A157" s="25" t="s">
        <v>89</v>
      </c>
      <c r="B157" s="6">
        <v>7762</v>
      </c>
      <c r="C157" s="6">
        <v>6410</v>
      </c>
      <c r="D157">
        <v>492148</v>
      </c>
      <c r="E157" s="6">
        <v>31459596</v>
      </c>
      <c r="F157" s="6">
        <v>63.92</v>
      </c>
      <c r="G157" s="3"/>
    </row>
    <row r="158" spans="1:7" ht="15.6" hidden="1" outlineLevel="2" x14ac:dyDescent="0.6">
      <c r="A158" s="25" t="s">
        <v>91</v>
      </c>
      <c r="B158">
        <v>939</v>
      </c>
      <c r="C158">
        <v>849</v>
      </c>
      <c r="D158">
        <v>52980</v>
      </c>
      <c r="E158">
        <v>1845075</v>
      </c>
      <c r="F158">
        <v>34.83</v>
      </c>
      <c r="G158" s="3"/>
    </row>
    <row r="159" spans="1:7" ht="15.6" hidden="1" outlineLevel="2" x14ac:dyDescent="0.6">
      <c r="A159" s="25" t="s">
        <v>92</v>
      </c>
      <c r="B159">
        <v>379</v>
      </c>
      <c r="C159">
        <v>390</v>
      </c>
      <c r="D159">
        <v>3465</v>
      </c>
      <c r="E159">
        <v>184955</v>
      </c>
      <c r="F159">
        <v>53.38</v>
      </c>
      <c r="G159" s="3"/>
    </row>
    <row r="160" spans="1:7" ht="15.6" hidden="1" outlineLevel="2" x14ac:dyDescent="0.6">
      <c r="A160" s="25" t="s">
        <v>94</v>
      </c>
      <c r="B160" s="26"/>
      <c r="C160" s="26"/>
      <c r="D160" s="26"/>
      <c r="E160" s="26"/>
      <c r="F160" s="26"/>
      <c r="G160" s="3"/>
    </row>
    <row r="161" spans="1:7" ht="15.6" hidden="1" outlineLevel="2" x14ac:dyDescent="0.6">
      <c r="A161" s="25" t="s">
        <v>93</v>
      </c>
      <c r="B161" s="26"/>
      <c r="C161" s="26"/>
      <c r="D161" s="26"/>
      <c r="E161" s="26"/>
      <c r="F161" s="26"/>
      <c r="G161" s="3"/>
    </row>
    <row r="162" spans="1:7" s="22" customFormat="1" ht="15.6" outlineLevel="1" collapsed="1" x14ac:dyDescent="0.6">
      <c r="A162" s="21" t="s">
        <v>23</v>
      </c>
      <c r="B162" s="14">
        <f t="shared" ref="B162:E162" si="48">B163+B164+B165+B166+B167</f>
        <v>1065</v>
      </c>
      <c r="C162" s="14">
        <f t="shared" si="48"/>
        <v>867</v>
      </c>
      <c r="D162" s="14">
        <f t="shared" si="48"/>
        <v>64390</v>
      </c>
      <c r="E162" s="14">
        <f t="shared" si="48"/>
        <v>3653753</v>
      </c>
      <c r="F162" s="14">
        <f>SUM(F163:F165)/3</f>
        <v>52.086666666666666</v>
      </c>
      <c r="G162" s="10"/>
    </row>
    <row r="163" spans="1:7" ht="15.6" hidden="1" outlineLevel="3" x14ac:dyDescent="0.6">
      <c r="A163" s="25" t="s">
        <v>89</v>
      </c>
      <c r="B163" s="6">
        <v>917</v>
      </c>
      <c r="C163" s="6">
        <v>721</v>
      </c>
      <c r="D163">
        <v>55620</v>
      </c>
      <c r="E163" s="6">
        <v>3358209</v>
      </c>
      <c r="F163" s="6">
        <v>60.38</v>
      </c>
      <c r="G163" s="3"/>
    </row>
    <row r="164" spans="1:7" ht="15.6" hidden="1" outlineLevel="3" x14ac:dyDescent="0.6">
      <c r="A164" s="25" t="s">
        <v>91</v>
      </c>
      <c r="B164">
        <v>126</v>
      </c>
      <c r="C164">
        <v>121</v>
      </c>
      <c r="D164">
        <v>8559</v>
      </c>
      <c r="E164">
        <v>282549</v>
      </c>
      <c r="F164">
        <v>33.01</v>
      </c>
      <c r="G164" s="3"/>
    </row>
    <row r="165" spans="1:7" ht="15.6" hidden="1" outlineLevel="3" x14ac:dyDescent="0.6">
      <c r="A165" s="25" t="s">
        <v>92</v>
      </c>
      <c r="B165">
        <v>21</v>
      </c>
      <c r="C165">
        <v>24</v>
      </c>
      <c r="D165">
        <v>204</v>
      </c>
      <c r="E165">
        <v>12826</v>
      </c>
      <c r="F165">
        <v>62.87</v>
      </c>
      <c r="G165" s="3"/>
    </row>
    <row r="166" spans="1:7" ht="15.6" hidden="1" outlineLevel="3" x14ac:dyDescent="0.6">
      <c r="A166" s="25" t="s">
        <v>94</v>
      </c>
      <c r="B166">
        <v>1</v>
      </c>
      <c r="C166">
        <v>1</v>
      </c>
      <c r="D166">
        <v>7</v>
      </c>
      <c r="E166">
        <v>169</v>
      </c>
      <c r="F166">
        <v>24.08</v>
      </c>
      <c r="G166" s="3"/>
    </row>
    <row r="167" spans="1:7" ht="15.6" hidden="1" outlineLevel="3" x14ac:dyDescent="0.6">
      <c r="A167" s="25" t="s">
        <v>93</v>
      </c>
      <c r="B167" s="26"/>
      <c r="C167" s="26"/>
      <c r="D167" s="26"/>
      <c r="E167" s="26"/>
      <c r="F167" s="26"/>
      <c r="G167" s="3"/>
    </row>
    <row r="168" spans="1:7" s="22" customFormat="1" ht="15.6" outlineLevel="1" collapsed="1" x14ac:dyDescent="0.6">
      <c r="A168" s="21" t="s">
        <v>24</v>
      </c>
      <c r="B168" s="14">
        <f t="shared" ref="B168:E168" si="49">B169+B170+B171+B172+B173</f>
        <v>3665</v>
      </c>
      <c r="C168" s="14">
        <f t="shared" si="49"/>
        <v>2902</v>
      </c>
      <c r="D168" s="14">
        <f t="shared" si="49"/>
        <v>200876</v>
      </c>
      <c r="E168" s="14">
        <f t="shared" si="49"/>
        <v>12320789</v>
      </c>
      <c r="F168" s="14">
        <f>SUM(F169:F171)/3</f>
        <v>51.026666666666664</v>
      </c>
      <c r="G168" s="10"/>
    </row>
    <row r="169" spans="1:7" ht="15.6" hidden="1" outlineLevel="2" x14ac:dyDescent="0.6">
      <c r="A169" s="25" t="s">
        <v>89</v>
      </c>
      <c r="B169" s="6">
        <v>3193</v>
      </c>
      <c r="C169" s="6">
        <v>2439</v>
      </c>
      <c r="D169">
        <v>181569</v>
      </c>
      <c r="E169" s="6">
        <v>11623287</v>
      </c>
      <c r="F169" s="6">
        <v>64.02</v>
      </c>
      <c r="G169" s="3"/>
    </row>
    <row r="170" spans="1:7" ht="15.6" hidden="1" outlineLevel="2" x14ac:dyDescent="0.6">
      <c r="A170" s="25" t="s">
        <v>91</v>
      </c>
      <c r="B170">
        <v>304</v>
      </c>
      <c r="C170">
        <v>282</v>
      </c>
      <c r="D170">
        <v>17105</v>
      </c>
      <c r="E170">
        <v>611671</v>
      </c>
      <c r="F170">
        <v>35.76</v>
      </c>
      <c r="G170" s="3"/>
    </row>
    <row r="171" spans="1:7" ht="15.6" hidden="1" outlineLevel="2" x14ac:dyDescent="0.6">
      <c r="A171" s="25" t="s">
        <v>92</v>
      </c>
      <c r="B171">
        <v>167</v>
      </c>
      <c r="C171">
        <v>180</v>
      </c>
      <c r="D171">
        <v>1610</v>
      </c>
      <c r="E171">
        <v>85817</v>
      </c>
      <c r="F171">
        <v>53.3</v>
      </c>
      <c r="G171" s="3"/>
    </row>
    <row r="172" spans="1:7" ht="15.6" hidden="1" outlineLevel="2" x14ac:dyDescent="0.6">
      <c r="A172" s="25" t="s">
        <v>94</v>
      </c>
      <c r="B172">
        <v>1</v>
      </c>
      <c r="C172">
        <v>1</v>
      </c>
      <c r="D172">
        <v>592</v>
      </c>
      <c r="E172">
        <v>14</v>
      </c>
      <c r="F172">
        <v>42.26</v>
      </c>
      <c r="G172" s="3"/>
    </row>
    <row r="173" spans="1:7" ht="15.6" hidden="1" outlineLevel="2" x14ac:dyDescent="0.6">
      <c r="A173" s="25" t="s">
        <v>93</v>
      </c>
      <c r="B173" s="26"/>
      <c r="C173" s="26"/>
      <c r="D173" s="26"/>
      <c r="E173" s="26"/>
      <c r="F173" s="26"/>
      <c r="G173" s="3"/>
    </row>
    <row r="174" spans="1:7" ht="15.6" outlineLevel="1" collapsed="1" x14ac:dyDescent="0.6">
      <c r="A174" s="25"/>
      <c r="B174" s="26"/>
      <c r="C174" s="26"/>
      <c r="D174" s="26"/>
      <c r="E174" s="26"/>
      <c r="F174" s="26"/>
      <c r="G174" s="3"/>
    </row>
    <row r="175" spans="1:7" s="4" customFormat="1" ht="24" customHeight="1" x14ac:dyDescent="0.6">
      <c r="A175" s="11" t="s">
        <v>25</v>
      </c>
      <c r="B175" s="9">
        <f>B176+B177+B178+B179+B180</f>
        <v>40434</v>
      </c>
      <c r="C175" s="9">
        <f t="shared" ref="C175:E175" si="50">C176+C177+C178+C179+C180</f>
        <v>33888</v>
      </c>
      <c r="D175" s="9">
        <f t="shared" si="50"/>
        <v>1574263</v>
      </c>
      <c r="E175" s="9">
        <f t="shared" si="50"/>
        <v>90228621</v>
      </c>
      <c r="F175" s="8">
        <f>E176/D175</f>
        <v>52.858505217997248</v>
      </c>
      <c r="G175" s="3"/>
    </row>
    <row r="176" spans="1:7" ht="15.6" outlineLevel="2" x14ac:dyDescent="0.6">
      <c r="A176" s="25" t="s">
        <v>89</v>
      </c>
      <c r="B176" s="6">
        <f>B182+B188+B194+B200+B206+B212+B218+B224+B230+B236+B242+B248</f>
        <v>35367</v>
      </c>
      <c r="C176" s="6">
        <f t="shared" ref="C176:E176" si="51">C182+C188+C194+C200+C206+C212+C218+C224+C230+C236+C242+C248</f>
        <v>29094</v>
      </c>
      <c r="D176" s="6">
        <f t="shared" si="51"/>
        <v>1374952</v>
      </c>
      <c r="E176" s="6">
        <f t="shared" si="51"/>
        <v>83213189</v>
      </c>
      <c r="G176" s="3"/>
    </row>
    <row r="177" spans="1:7" ht="15.6" outlineLevel="2" x14ac:dyDescent="0.6">
      <c r="A177" s="25" t="s">
        <v>91</v>
      </c>
      <c r="B177" s="6">
        <f t="shared" ref="B177:E177" si="52">B183+B189+B195+B201+B207+B213+B219+B225+B231+B237+B243+B249</f>
        <v>3248</v>
      </c>
      <c r="C177" s="6">
        <f t="shared" si="52"/>
        <v>2931</v>
      </c>
      <c r="D177" s="6">
        <f t="shared" si="52"/>
        <v>178738</v>
      </c>
      <c r="E177" s="6">
        <f t="shared" si="52"/>
        <v>6264984</v>
      </c>
      <c r="F177"/>
      <c r="G177" s="3"/>
    </row>
    <row r="178" spans="1:7" ht="15.6" outlineLevel="2" x14ac:dyDescent="0.6">
      <c r="A178" s="25" t="s">
        <v>92</v>
      </c>
      <c r="B178" s="6">
        <f t="shared" ref="B178:E178" si="53">B184+B190+B196+B202+B208+B214+B220+B226+B232+B238+B244+B250</f>
        <v>1810</v>
      </c>
      <c r="C178" s="6">
        <f t="shared" si="53"/>
        <v>1855</v>
      </c>
      <c r="D178" s="6">
        <f t="shared" si="53"/>
        <v>14885</v>
      </c>
      <c r="E178" s="6">
        <f t="shared" si="53"/>
        <v>748761</v>
      </c>
      <c r="F178"/>
      <c r="G178" s="3"/>
    </row>
    <row r="179" spans="1:7" ht="15.6" outlineLevel="2" x14ac:dyDescent="0.6">
      <c r="A179" s="25" t="s">
        <v>94</v>
      </c>
      <c r="B179" s="6">
        <f t="shared" ref="B179:E179" si="54">B185+B191+B197+B203+B209+B215+B221+B227+B233+B239+B245+B251</f>
        <v>9</v>
      </c>
      <c r="C179" s="6">
        <f t="shared" si="54"/>
        <v>8</v>
      </c>
      <c r="D179" s="6">
        <f t="shared" si="54"/>
        <v>5688</v>
      </c>
      <c r="E179" s="6">
        <f t="shared" si="54"/>
        <v>1687</v>
      </c>
      <c r="F179" s="26"/>
      <c r="G179" s="3"/>
    </row>
    <row r="180" spans="1:7" ht="15.6" outlineLevel="2" x14ac:dyDescent="0.6">
      <c r="A180" s="25" t="s">
        <v>93</v>
      </c>
      <c r="B180" s="6">
        <f t="shared" ref="B180:E180" si="55">B186+B192+B198+B204+B210+B216+B222+B228+B234+B240+B246+B252</f>
        <v>0</v>
      </c>
      <c r="C180" s="6">
        <f t="shared" si="55"/>
        <v>0</v>
      </c>
      <c r="D180" s="6">
        <f t="shared" si="55"/>
        <v>0</v>
      </c>
      <c r="E180" s="6">
        <f t="shared" si="55"/>
        <v>0</v>
      </c>
      <c r="F180" s="26"/>
      <c r="G180" s="3"/>
    </row>
    <row r="181" spans="1:7" s="22" customFormat="1" ht="15.6" outlineLevel="1" x14ac:dyDescent="0.6">
      <c r="A181" s="21" t="s">
        <v>26</v>
      </c>
      <c r="B181" s="14">
        <f t="shared" ref="B181:E181" si="56">B182+B183+B184+B185+B186</f>
        <v>19</v>
      </c>
      <c r="C181" s="14">
        <f t="shared" si="56"/>
        <v>13</v>
      </c>
      <c r="D181" s="14">
        <f t="shared" si="56"/>
        <v>1065</v>
      </c>
      <c r="E181" s="14">
        <f t="shared" si="56"/>
        <v>58830</v>
      </c>
      <c r="F181" s="14">
        <f>SUM(F182:F184)/1</f>
        <v>94.15</v>
      </c>
      <c r="G181" s="10"/>
    </row>
    <row r="182" spans="1:7" ht="15.6" hidden="1" outlineLevel="2" x14ac:dyDescent="0.6">
      <c r="A182" s="25" t="s">
        <v>89</v>
      </c>
      <c r="B182" s="6">
        <v>18</v>
      </c>
      <c r="C182" s="6">
        <v>13</v>
      </c>
      <c r="D182">
        <v>992</v>
      </c>
      <c r="E182" s="6">
        <v>56084</v>
      </c>
      <c r="F182" s="6">
        <v>56.54</v>
      </c>
      <c r="G182" s="3"/>
    </row>
    <row r="183" spans="1:7" ht="15.6" hidden="1" outlineLevel="2" x14ac:dyDescent="0.6">
      <c r="A183" s="25" t="s">
        <v>91</v>
      </c>
      <c r="B183">
        <v>1</v>
      </c>
      <c r="C183">
        <v>0</v>
      </c>
      <c r="D183">
        <v>73</v>
      </c>
      <c r="E183">
        <v>2746</v>
      </c>
      <c r="F183">
        <v>37.61</v>
      </c>
      <c r="G183" s="3"/>
    </row>
    <row r="184" spans="1:7" ht="15.6" hidden="1" outlineLevel="2" x14ac:dyDescent="0.6">
      <c r="A184" s="25" t="s">
        <v>92</v>
      </c>
      <c r="B184">
        <v>0</v>
      </c>
      <c r="C184">
        <v>0</v>
      </c>
      <c r="D184">
        <v>0</v>
      </c>
      <c r="E184">
        <v>0</v>
      </c>
      <c r="F184">
        <v>0</v>
      </c>
      <c r="G184" s="3"/>
    </row>
    <row r="185" spans="1:7" ht="15.6" hidden="1" outlineLevel="2" x14ac:dyDescent="0.6">
      <c r="A185" s="25" t="s">
        <v>94</v>
      </c>
      <c r="B185" s="26"/>
      <c r="C185" s="26"/>
      <c r="D185" s="26"/>
      <c r="E185" s="26"/>
      <c r="F185" s="26"/>
      <c r="G185" s="3"/>
    </row>
    <row r="186" spans="1:7" ht="15.6" hidden="1" outlineLevel="2" x14ac:dyDescent="0.6">
      <c r="A186" s="25" t="s">
        <v>93</v>
      </c>
      <c r="B186" s="26"/>
      <c r="C186" s="26"/>
      <c r="D186" s="26"/>
      <c r="E186" s="26"/>
      <c r="F186" s="26"/>
      <c r="G186" s="3"/>
    </row>
    <row r="187" spans="1:7" s="22" customFormat="1" ht="15.6" outlineLevel="1" collapsed="1" x14ac:dyDescent="0.6">
      <c r="A187" s="21" t="s">
        <v>27</v>
      </c>
      <c r="B187" s="14">
        <f t="shared" ref="B187:E187" si="57">B188+B189+B190+B191+B192</f>
        <v>111</v>
      </c>
      <c r="C187" s="14">
        <f t="shared" si="57"/>
        <v>73</v>
      </c>
      <c r="D187" s="14">
        <f t="shared" si="57"/>
        <v>8909</v>
      </c>
      <c r="E187" s="14">
        <f t="shared" si="57"/>
        <v>384016</v>
      </c>
      <c r="F187" s="14">
        <f>SUM(F188:F190)/3</f>
        <v>24.196666666666669</v>
      </c>
      <c r="G187" s="10"/>
    </row>
    <row r="188" spans="1:7" ht="15.6" hidden="1" outlineLevel="2" x14ac:dyDescent="0.6">
      <c r="A188" s="25" t="s">
        <v>89</v>
      </c>
      <c r="B188" s="6">
        <v>100</v>
      </c>
      <c r="C188" s="6">
        <v>62</v>
      </c>
      <c r="D188">
        <v>8167</v>
      </c>
      <c r="E188" s="6">
        <v>363154</v>
      </c>
      <c r="F188" s="6">
        <v>44.47</v>
      </c>
      <c r="G188" s="3"/>
    </row>
    <row r="189" spans="1:7" ht="15.6" hidden="1" outlineLevel="2" x14ac:dyDescent="0.6">
      <c r="A189" s="25" t="s">
        <v>91</v>
      </c>
      <c r="B189">
        <v>11</v>
      </c>
      <c r="C189">
        <v>11</v>
      </c>
      <c r="D189">
        <v>742</v>
      </c>
      <c r="E189">
        <v>20862</v>
      </c>
      <c r="F189">
        <v>28.12</v>
      </c>
      <c r="G189" s="3"/>
    </row>
    <row r="190" spans="1:7" ht="15.6" hidden="1" outlineLevel="2" x14ac:dyDescent="0.6">
      <c r="A190" s="25" t="s">
        <v>92</v>
      </c>
      <c r="B190">
        <v>0</v>
      </c>
      <c r="C190">
        <v>0</v>
      </c>
      <c r="D190">
        <v>0</v>
      </c>
      <c r="E190">
        <v>0</v>
      </c>
      <c r="F190">
        <v>0</v>
      </c>
      <c r="G190" s="3"/>
    </row>
    <row r="191" spans="1:7" ht="15.6" hidden="1" outlineLevel="2" x14ac:dyDescent="0.6">
      <c r="A191" s="25" t="s">
        <v>94</v>
      </c>
      <c r="B191" s="26"/>
      <c r="C191" s="26"/>
      <c r="D191" s="26"/>
      <c r="E191" s="26"/>
      <c r="F191" s="26"/>
      <c r="G191" s="3"/>
    </row>
    <row r="192" spans="1:7" ht="15.6" hidden="1" outlineLevel="2" x14ac:dyDescent="0.6">
      <c r="A192" s="25" t="s">
        <v>93</v>
      </c>
      <c r="B192" s="26"/>
      <c r="C192" s="26"/>
      <c r="D192" s="26"/>
      <c r="E192" s="26"/>
      <c r="F192" s="26"/>
      <c r="G192" s="3"/>
    </row>
    <row r="193" spans="1:7" s="22" customFormat="1" ht="15.6" outlineLevel="1" collapsed="1" x14ac:dyDescent="0.6">
      <c r="A193" s="21" t="s">
        <v>28</v>
      </c>
      <c r="B193" s="14">
        <f t="shared" ref="B193:E193" si="58">B194+B195+B196+B197+B198</f>
        <v>15</v>
      </c>
      <c r="C193" s="14">
        <f t="shared" si="58"/>
        <v>12</v>
      </c>
      <c r="D193" s="14">
        <f t="shared" si="58"/>
        <v>1124</v>
      </c>
      <c r="E193" s="14">
        <f t="shared" si="58"/>
        <v>62791</v>
      </c>
      <c r="F193" s="12">
        <f>SUM(F194:F198)/5</f>
        <v>19.536000000000001</v>
      </c>
      <c r="G193" s="10"/>
    </row>
    <row r="194" spans="1:7" ht="15.6" hidden="1" outlineLevel="2" x14ac:dyDescent="0.6">
      <c r="A194" s="25" t="s">
        <v>89</v>
      </c>
      <c r="B194" s="6">
        <v>11</v>
      </c>
      <c r="C194" s="6">
        <v>8</v>
      </c>
      <c r="D194">
        <v>807</v>
      </c>
      <c r="E194" s="6">
        <v>52416</v>
      </c>
      <c r="F194" s="6">
        <v>64.95</v>
      </c>
      <c r="G194" s="3"/>
    </row>
    <row r="195" spans="1:7" ht="15.6" hidden="1" outlineLevel="2" x14ac:dyDescent="0.6">
      <c r="A195" s="25" t="s">
        <v>91</v>
      </c>
      <c r="B195">
        <v>4</v>
      </c>
      <c r="C195">
        <v>4</v>
      </c>
      <c r="D195">
        <v>317</v>
      </c>
      <c r="E195">
        <v>10375</v>
      </c>
      <c r="F195">
        <v>32.729999999999997</v>
      </c>
      <c r="G195" s="3"/>
    </row>
    <row r="196" spans="1:7" ht="15.6" hidden="1" outlineLevel="2" x14ac:dyDescent="0.6">
      <c r="A196" s="25" t="s">
        <v>92</v>
      </c>
      <c r="B196">
        <v>0</v>
      </c>
      <c r="C196">
        <v>0</v>
      </c>
      <c r="D196">
        <v>0</v>
      </c>
      <c r="E196">
        <v>0</v>
      </c>
      <c r="F196">
        <v>0</v>
      </c>
      <c r="G196" s="3"/>
    </row>
    <row r="197" spans="1:7" ht="15.6" hidden="1" outlineLevel="2" x14ac:dyDescent="0.6">
      <c r="A197" s="25" t="s">
        <v>94</v>
      </c>
      <c r="B197" s="26"/>
      <c r="C197" s="26"/>
      <c r="D197" s="26"/>
      <c r="E197" s="26"/>
      <c r="F197" s="26"/>
      <c r="G197" s="3"/>
    </row>
    <row r="198" spans="1:7" ht="15.6" hidden="1" outlineLevel="2" x14ac:dyDescent="0.6">
      <c r="A198" s="25" t="s">
        <v>93</v>
      </c>
      <c r="B198" s="26"/>
      <c r="C198" s="26"/>
      <c r="D198" s="26"/>
      <c r="E198" s="26"/>
      <c r="F198" s="26"/>
      <c r="G198" s="3"/>
    </row>
    <row r="199" spans="1:7" s="22" customFormat="1" ht="15.6" outlineLevel="1" collapsed="1" x14ac:dyDescent="0.6">
      <c r="A199" s="21" t="s">
        <v>29</v>
      </c>
      <c r="B199" s="14">
        <f t="shared" ref="B199:E199" si="59">B200+B201+B202+B203+B204</f>
        <v>889</v>
      </c>
      <c r="C199" s="14">
        <f t="shared" si="59"/>
        <v>584</v>
      </c>
      <c r="D199" s="14">
        <f t="shared" si="59"/>
        <v>62760</v>
      </c>
      <c r="E199" s="14">
        <f t="shared" si="59"/>
        <v>3428790</v>
      </c>
      <c r="F199" s="14">
        <f>SUM(F200:F202)/3</f>
        <v>47.013333333333343</v>
      </c>
      <c r="G199" s="10"/>
    </row>
    <row r="200" spans="1:7" ht="15.6" hidden="1" outlineLevel="2" x14ac:dyDescent="0.6">
      <c r="A200" s="25" t="s">
        <v>89</v>
      </c>
      <c r="B200" s="6">
        <v>757</v>
      </c>
      <c r="C200" s="6">
        <v>462</v>
      </c>
      <c r="D200">
        <v>56050</v>
      </c>
      <c r="E200" s="6">
        <v>3188830</v>
      </c>
      <c r="F200" s="6">
        <v>56.89</v>
      </c>
      <c r="G200" s="3"/>
    </row>
    <row r="201" spans="1:7" ht="15.6" hidden="1" outlineLevel="2" x14ac:dyDescent="0.6">
      <c r="A201" s="25" t="s">
        <v>91</v>
      </c>
      <c r="B201">
        <v>105</v>
      </c>
      <c r="C201">
        <v>96</v>
      </c>
      <c r="D201">
        <v>6487</v>
      </c>
      <c r="E201">
        <v>229068</v>
      </c>
      <c r="F201">
        <v>35.31</v>
      </c>
      <c r="G201" s="3"/>
    </row>
    <row r="202" spans="1:7" ht="15.6" hidden="1" outlineLevel="2" x14ac:dyDescent="0.6">
      <c r="A202" s="25" t="s">
        <v>92</v>
      </c>
      <c r="B202">
        <v>27</v>
      </c>
      <c r="C202">
        <v>26</v>
      </c>
      <c r="D202">
        <v>223</v>
      </c>
      <c r="E202">
        <v>10892</v>
      </c>
      <c r="F202">
        <v>48.84</v>
      </c>
      <c r="G202" s="3"/>
    </row>
    <row r="203" spans="1:7" ht="15.6" hidden="1" outlineLevel="2" x14ac:dyDescent="0.6">
      <c r="A203" s="25" t="s">
        <v>94</v>
      </c>
      <c r="B203" s="26"/>
      <c r="C203" s="26"/>
      <c r="D203" s="26"/>
      <c r="E203" s="26"/>
      <c r="F203" s="26"/>
      <c r="G203" s="3"/>
    </row>
    <row r="204" spans="1:7" ht="15.6" hidden="1" outlineLevel="2" x14ac:dyDescent="0.6">
      <c r="A204" s="25" t="s">
        <v>93</v>
      </c>
      <c r="B204" s="26"/>
      <c r="C204" s="26"/>
      <c r="D204" s="26"/>
      <c r="E204" s="26"/>
      <c r="F204" s="26"/>
      <c r="G204" s="3"/>
    </row>
    <row r="205" spans="1:7" s="22" customFormat="1" ht="15.6" outlineLevel="1" collapsed="1" x14ac:dyDescent="0.6">
      <c r="A205" s="21" t="s">
        <v>30</v>
      </c>
      <c r="B205" s="14">
        <f t="shared" ref="B205:E205" si="60">B206+B207+B208+B209+B210</f>
        <v>356</v>
      </c>
      <c r="C205" s="14">
        <f t="shared" si="60"/>
        <v>259</v>
      </c>
      <c r="D205" s="14">
        <f t="shared" si="60"/>
        <v>20806</v>
      </c>
      <c r="E205" s="14">
        <f t="shared" si="60"/>
        <v>1080056</v>
      </c>
      <c r="F205" s="12">
        <f>SUM(F206:F210)/5</f>
        <v>27.751999999999999</v>
      </c>
      <c r="G205" s="10"/>
    </row>
    <row r="206" spans="1:7" ht="15.6" hidden="1" outlineLevel="2" x14ac:dyDescent="0.6">
      <c r="A206" s="25" t="s">
        <v>89</v>
      </c>
      <c r="B206" s="6">
        <v>312</v>
      </c>
      <c r="C206" s="6">
        <v>220</v>
      </c>
      <c r="D206">
        <v>18551</v>
      </c>
      <c r="E206" s="6">
        <v>999462</v>
      </c>
      <c r="F206" s="6">
        <v>53.88</v>
      </c>
      <c r="G206" s="3"/>
    </row>
    <row r="207" spans="1:7" ht="15.6" hidden="1" outlineLevel="2" x14ac:dyDescent="0.6">
      <c r="A207" s="25" t="s">
        <v>91</v>
      </c>
      <c r="B207">
        <v>33</v>
      </c>
      <c r="C207">
        <v>28</v>
      </c>
      <c r="D207">
        <v>2156</v>
      </c>
      <c r="E207">
        <v>75665</v>
      </c>
      <c r="F207">
        <v>35.090000000000003</v>
      </c>
      <c r="G207" s="3"/>
    </row>
    <row r="208" spans="1:7" ht="15.6" hidden="1" outlineLevel="2" x14ac:dyDescent="0.6">
      <c r="A208" s="25" t="s">
        <v>92</v>
      </c>
      <c r="B208">
        <v>11</v>
      </c>
      <c r="C208">
        <v>11</v>
      </c>
      <c r="D208">
        <v>99</v>
      </c>
      <c r="E208">
        <v>4929</v>
      </c>
      <c r="F208">
        <v>49.79</v>
      </c>
      <c r="G208" s="3"/>
    </row>
    <row r="209" spans="1:7" ht="15.6" hidden="1" outlineLevel="2" x14ac:dyDescent="0.6">
      <c r="A209" s="25" t="s">
        <v>94</v>
      </c>
      <c r="B209" s="26"/>
      <c r="C209" s="26"/>
      <c r="D209" s="26"/>
      <c r="E209" s="26"/>
      <c r="F209" s="26"/>
      <c r="G209" s="3"/>
    </row>
    <row r="210" spans="1:7" ht="15.6" hidden="1" outlineLevel="2" x14ac:dyDescent="0.6">
      <c r="A210" s="25" t="s">
        <v>93</v>
      </c>
      <c r="B210" s="26"/>
      <c r="C210" s="26"/>
      <c r="D210" s="26"/>
      <c r="E210" s="26"/>
      <c r="F210" s="26"/>
      <c r="G210" s="3"/>
    </row>
    <row r="211" spans="1:7" s="22" customFormat="1" ht="15.6" outlineLevel="1" collapsed="1" x14ac:dyDescent="0.6">
      <c r="A211" s="21" t="s">
        <v>31</v>
      </c>
      <c r="B211" s="14">
        <f t="shared" ref="B211:E211" si="61">B212+B213+B214+B215+B216</f>
        <v>339</v>
      </c>
      <c r="C211" s="14">
        <f t="shared" si="61"/>
        <v>260</v>
      </c>
      <c r="D211" s="14">
        <f t="shared" si="61"/>
        <v>19009</v>
      </c>
      <c r="E211" s="14">
        <f t="shared" si="61"/>
        <v>988742</v>
      </c>
      <c r="F211" s="14">
        <f>SUM(F212:F214)/3</f>
        <v>45.5</v>
      </c>
      <c r="G211" s="10"/>
    </row>
    <row r="212" spans="1:7" ht="15.6" hidden="1" outlineLevel="2" x14ac:dyDescent="0.6">
      <c r="A212" s="25" t="s">
        <v>89</v>
      </c>
      <c r="B212" s="6">
        <v>279</v>
      </c>
      <c r="C212" s="6">
        <v>203</v>
      </c>
      <c r="D212">
        <v>15911</v>
      </c>
      <c r="E212" s="6">
        <v>879675</v>
      </c>
      <c r="F212" s="6">
        <v>55.29</v>
      </c>
      <c r="G212" s="3"/>
    </row>
    <row r="213" spans="1:7" ht="15.6" hidden="1" outlineLevel="2" x14ac:dyDescent="0.6">
      <c r="A213" s="25" t="s">
        <v>91</v>
      </c>
      <c r="B213">
        <v>41</v>
      </c>
      <c r="C213">
        <v>35</v>
      </c>
      <c r="D213">
        <v>2896</v>
      </c>
      <c r="E213">
        <v>99612</v>
      </c>
      <c r="F213">
        <v>34.4</v>
      </c>
      <c r="G213" s="3"/>
    </row>
    <row r="214" spans="1:7" ht="15.6" hidden="1" outlineLevel="2" x14ac:dyDescent="0.6">
      <c r="A214" s="25" t="s">
        <v>92</v>
      </c>
      <c r="B214">
        <v>19</v>
      </c>
      <c r="C214">
        <v>22</v>
      </c>
      <c r="D214">
        <v>202</v>
      </c>
      <c r="E214">
        <v>9455</v>
      </c>
      <c r="F214">
        <v>46.81</v>
      </c>
      <c r="G214" s="3"/>
    </row>
    <row r="215" spans="1:7" ht="15.6" hidden="1" outlineLevel="2" x14ac:dyDescent="0.6">
      <c r="A215" s="25" t="s">
        <v>94</v>
      </c>
      <c r="B215" s="26"/>
      <c r="C215" s="26"/>
      <c r="D215" s="26"/>
      <c r="E215" s="26"/>
      <c r="F215" s="26"/>
      <c r="G215" s="3"/>
    </row>
    <row r="216" spans="1:7" ht="15.6" hidden="1" outlineLevel="2" x14ac:dyDescent="0.6">
      <c r="A216" s="25" t="s">
        <v>93</v>
      </c>
      <c r="B216" s="26"/>
      <c r="C216" s="26"/>
      <c r="D216" s="26"/>
      <c r="E216" s="26"/>
      <c r="F216" s="26"/>
      <c r="G216" s="3"/>
    </row>
    <row r="217" spans="1:7" s="22" customFormat="1" ht="15.6" outlineLevel="1" collapsed="1" x14ac:dyDescent="0.6">
      <c r="A217" s="21" t="s">
        <v>32</v>
      </c>
      <c r="B217" s="14">
        <f t="shared" ref="B217:E217" si="62">B218+B219+B220+B221+B222</f>
        <v>2390</v>
      </c>
      <c r="C217" s="14">
        <f t="shared" si="62"/>
        <v>1605</v>
      </c>
      <c r="D217" s="14">
        <f t="shared" si="62"/>
        <v>136483</v>
      </c>
      <c r="E217" s="14">
        <f t="shared" si="62"/>
        <v>7593461</v>
      </c>
      <c r="F217" s="14">
        <f>SUM(F218:F220)/3</f>
        <v>47.376666666666665</v>
      </c>
      <c r="G217" s="10"/>
    </row>
    <row r="218" spans="1:7" ht="15.6" hidden="1" outlineLevel="2" x14ac:dyDescent="0.6">
      <c r="A218" s="25" t="s">
        <v>89</v>
      </c>
      <c r="B218" s="6">
        <v>2023</v>
      </c>
      <c r="C218" s="6">
        <v>1271</v>
      </c>
      <c r="D218">
        <v>119193</v>
      </c>
      <c r="E218" s="6">
        <v>6959229</v>
      </c>
      <c r="F218" s="6">
        <v>58.39</v>
      </c>
      <c r="G218" s="3"/>
    </row>
    <row r="219" spans="1:7" ht="15.6" hidden="1" outlineLevel="2" x14ac:dyDescent="0.6">
      <c r="A219" s="25" t="s">
        <v>91</v>
      </c>
      <c r="B219">
        <v>291</v>
      </c>
      <c r="C219">
        <v>256</v>
      </c>
      <c r="D219">
        <v>16593</v>
      </c>
      <c r="E219">
        <v>601120</v>
      </c>
      <c r="F219">
        <v>36.229999999999997</v>
      </c>
      <c r="G219" s="3"/>
    </row>
    <row r="220" spans="1:7" ht="15.6" hidden="1" outlineLevel="2" x14ac:dyDescent="0.6">
      <c r="A220" s="25" t="s">
        <v>92</v>
      </c>
      <c r="B220">
        <v>76</v>
      </c>
      <c r="C220">
        <v>78</v>
      </c>
      <c r="D220">
        <v>697</v>
      </c>
      <c r="E220">
        <v>33112</v>
      </c>
      <c r="F220">
        <v>47.51</v>
      </c>
      <c r="G220" s="3"/>
    </row>
    <row r="221" spans="1:7" ht="15.6" hidden="1" outlineLevel="2" x14ac:dyDescent="0.6">
      <c r="A221" s="25" t="s">
        <v>94</v>
      </c>
      <c r="B221" s="26"/>
      <c r="C221" s="26"/>
      <c r="D221" s="26"/>
      <c r="E221" s="26"/>
      <c r="F221" s="26"/>
      <c r="G221" s="3"/>
    </row>
    <row r="222" spans="1:7" ht="15.6" hidden="1" outlineLevel="2" x14ac:dyDescent="0.6">
      <c r="A222" s="25" t="s">
        <v>93</v>
      </c>
      <c r="B222" s="26"/>
      <c r="C222" s="26"/>
      <c r="D222" s="26"/>
      <c r="E222" s="26"/>
      <c r="F222" s="26"/>
      <c r="G222" s="3"/>
    </row>
    <row r="223" spans="1:7" s="22" customFormat="1" ht="15.6" outlineLevel="1" collapsed="1" x14ac:dyDescent="0.6">
      <c r="A223" s="21" t="s">
        <v>33</v>
      </c>
      <c r="B223" s="14">
        <f t="shared" ref="B223:E223" si="63">B224+B225+B226+B227+B228</f>
        <v>1985</v>
      </c>
      <c r="C223" s="14">
        <f t="shared" si="63"/>
        <v>1365</v>
      </c>
      <c r="D223" s="14">
        <f t="shared" si="63"/>
        <v>125574</v>
      </c>
      <c r="E223" s="14">
        <f t="shared" si="63"/>
        <v>7327098</v>
      </c>
      <c r="F223" s="14">
        <f>SUM(F224:F226)/3</f>
        <v>51.793333333333329</v>
      </c>
      <c r="G223" s="10"/>
    </row>
    <row r="224" spans="1:7" ht="15.6" hidden="1" outlineLevel="2" x14ac:dyDescent="0.6">
      <c r="A224" s="25" t="s">
        <v>89</v>
      </c>
      <c r="B224" s="6">
        <v>1685</v>
      </c>
      <c r="C224" s="6">
        <v>1072</v>
      </c>
      <c r="D224">
        <v>111844</v>
      </c>
      <c r="E224" s="6">
        <v>6825430</v>
      </c>
      <c r="F224" s="6">
        <v>64.5</v>
      </c>
      <c r="G224" s="3"/>
    </row>
    <row r="225" spans="1:7" ht="15.6" hidden="1" outlineLevel="2" x14ac:dyDescent="0.6">
      <c r="A225" s="25" t="s">
        <v>91</v>
      </c>
      <c r="B225">
        <v>210</v>
      </c>
      <c r="C225">
        <v>202</v>
      </c>
      <c r="D225">
        <v>12895</v>
      </c>
      <c r="E225">
        <v>457916</v>
      </c>
      <c r="F225">
        <v>38.479999999999997</v>
      </c>
      <c r="G225" s="3"/>
    </row>
    <row r="226" spans="1:7" ht="15.6" hidden="1" outlineLevel="2" x14ac:dyDescent="0.6">
      <c r="A226" s="25" t="s">
        <v>92</v>
      </c>
      <c r="B226">
        <v>89</v>
      </c>
      <c r="C226">
        <v>90</v>
      </c>
      <c r="D226">
        <v>828</v>
      </c>
      <c r="E226">
        <v>43389</v>
      </c>
      <c r="F226">
        <v>52.4</v>
      </c>
      <c r="G226" s="3"/>
    </row>
    <row r="227" spans="1:7" ht="15.6" hidden="1" outlineLevel="2" x14ac:dyDescent="0.6">
      <c r="A227" s="25" t="s">
        <v>94</v>
      </c>
      <c r="B227">
        <v>1</v>
      </c>
      <c r="C227">
        <v>1</v>
      </c>
      <c r="D227">
        <v>7</v>
      </c>
      <c r="E227">
        <v>363</v>
      </c>
      <c r="F227">
        <v>51.88</v>
      </c>
      <c r="G227" s="3"/>
    </row>
    <row r="228" spans="1:7" ht="15.6" hidden="1" outlineLevel="2" x14ac:dyDescent="0.6">
      <c r="A228" s="25" t="s">
        <v>93</v>
      </c>
      <c r="B228" s="26"/>
      <c r="C228" s="26"/>
      <c r="D228" s="26"/>
      <c r="E228" s="26"/>
      <c r="F228" s="26"/>
      <c r="G228" s="3"/>
    </row>
    <row r="229" spans="1:7" s="22" customFormat="1" ht="15.6" outlineLevel="1" collapsed="1" x14ac:dyDescent="0.6">
      <c r="A229" s="21" t="s">
        <v>34</v>
      </c>
      <c r="B229" s="14">
        <f t="shared" ref="B229:E229" si="64">B230+B231+B232+B233+B234</f>
        <v>2277</v>
      </c>
      <c r="C229" s="14">
        <f t="shared" si="64"/>
        <v>1724</v>
      </c>
      <c r="D229" s="14">
        <f t="shared" si="64"/>
        <v>114210</v>
      </c>
      <c r="E229" s="14">
        <f t="shared" si="64"/>
        <v>6803059</v>
      </c>
      <c r="F229" s="14">
        <f>SUM(F230:F232)/3</f>
        <v>50.256666666666668</v>
      </c>
      <c r="G229" s="10"/>
    </row>
    <row r="230" spans="1:7" ht="15.6" hidden="1" outlineLevel="2" x14ac:dyDescent="0.6">
      <c r="A230" s="25" t="s">
        <v>89</v>
      </c>
      <c r="B230" s="6">
        <v>1888</v>
      </c>
      <c r="C230" s="6">
        <v>1350</v>
      </c>
      <c r="D230">
        <v>95953</v>
      </c>
      <c r="E230" s="6">
        <v>6131268</v>
      </c>
      <c r="F230" s="6">
        <v>63.9</v>
      </c>
      <c r="G230" s="3"/>
    </row>
    <row r="231" spans="1:7" ht="15.6" hidden="1" outlineLevel="2" x14ac:dyDescent="0.6">
      <c r="A231" s="25" t="s">
        <v>91</v>
      </c>
      <c r="B231">
        <v>307</v>
      </c>
      <c r="C231">
        <v>285</v>
      </c>
      <c r="D231">
        <v>17433</v>
      </c>
      <c r="E231">
        <v>629291</v>
      </c>
      <c r="F231">
        <v>36.1</v>
      </c>
      <c r="G231" s="3"/>
    </row>
    <row r="232" spans="1:7" ht="15.6" hidden="1" outlineLevel="2" x14ac:dyDescent="0.6">
      <c r="A232" s="25" t="s">
        <v>92</v>
      </c>
      <c r="B232">
        <v>81</v>
      </c>
      <c r="C232">
        <v>88</v>
      </c>
      <c r="D232">
        <v>812</v>
      </c>
      <c r="E232">
        <v>41229</v>
      </c>
      <c r="F232">
        <v>50.77</v>
      </c>
      <c r="G232" s="3"/>
    </row>
    <row r="233" spans="1:7" ht="15.6" hidden="1" outlineLevel="2" x14ac:dyDescent="0.6">
      <c r="A233" s="25" t="s">
        <v>94</v>
      </c>
      <c r="B233">
        <v>1</v>
      </c>
      <c r="C233">
        <v>1</v>
      </c>
      <c r="D233">
        <v>12</v>
      </c>
      <c r="E233">
        <v>1271</v>
      </c>
      <c r="F233">
        <v>105.91</v>
      </c>
      <c r="G233" s="3"/>
    </row>
    <row r="234" spans="1:7" ht="15.6" hidden="1" outlineLevel="2" x14ac:dyDescent="0.6">
      <c r="A234" s="25" t="s">
        <v>93</v>
      </c>
      <c r="B234" s="26"/>
      <c r="C234" s="26"/>
      <c r="D234" s="26"/>
      <c r="E234" s="26"/>
      <c r="F234" s="26"/>
      <c r="G234" s="3"/>
    </row>
    <row r="235" spans="1:7" s="22" customFormat="1" ht="15.6" outlineLevel="1" collapsed="1" x14ac:dyDescent="0.6">
      <c r="A235" s="21" t="s">
        <v>35</v>
      </c>
      <c r="B235" s="14">
        <f t="shared" ref="B235:E235" si="65">B236+B237+B238+B239+B240</f>
        <v>7411</v>
      </c>
      <c r="C235" s="14">
        <f t="shared" si="65"/>
        <v>5301</v>
      </c>
      <c r="D235" s="14">
        <f t="shared" si="65"/>
        <v>371736</v>
      </c>
      <c r="E235" s="14">
        <f t="shared" si="65"/>
        <v>21499813</v>
      </c>
      <c r="F235" s="14">
        <f>SUM(F236:F238)/3</f>
        <v>49.386666666666663</v>
      </c>
      <c r="G235" s="10"/>
    </row>
    <row r="236" spans="1:7" ht="15.6" hidden="1" outlineLevel="2" x14ac:dyDescent="0.6">
      <c r="A236" s="25" t="s">
        <v>89</v>
      </c>
      <c r="B236" s="6">
        <v>6274</v>
      </c>
      <c r="C236" s="6">
        <v>4254</v>
      </c>
      <c r="D236">
        <v>324757</v>
      </c>
      <c r="E236" s="6">
        <v>19798756</v>
      </c>
      <c r="F236" s="6">
        <v>60.96</v>
      </c>
      <c r="G236" s="3"/>
    </row>
    <row r="237" spans="1:7" ht="15.6" hidden="1" outlineLevel="2" x14ac:dyDescent="0.6">
      <c r="A237" s="25" t="s">
        <v>91</v>
      </c>
      <c r="B237">
        <v>849</v>
      </c>
      <c r="C237">
        <v>758</v>
      </c>
      <c r="D237">
        <v>44368</v>
      </c>
      <c r="E237">
        <v>1565530</v>
      </c>
      <c r="F237">
        <v>35.29</v>
      </c>
      <c r="G237" s="3"/>
    </row>
    <row r="238" spans="1:7" ht="15.6" hidden="1" outlineLevel="2" x14ac:dyDescent="0.6">
      <c r="A238" s="25" t="s">
        <v>92</v>
      </c>
      <c r="B238">
        <v>288</v>
      </c>
      <c r="C238">
        <v>289</v>
      </c>
      <c r="D238">
        <v>2611</v>
      </c>
      <c r="E238">
        <v>135527</v>
      </c>
      <c r="F238">
        <v>51.91</v>
      </c>
      <c r="G238" s="3"/>
    </row>
    <row r="239" spans="1:7" ht="15.6" hidden="1" outlineLevel="2" x14ac:dyDescent="0.6">
      <c r="A239" s="25" t="s">
        <v>94</v>
      </c>
      <c r="B239" s="26"/>
      <c r="C239" s="26"/>
      <c r="D239" s="26"/>
      <c r="E239" s="26"/>
      <c r="F239" s="26"/>
      <c r="G239" s="3"/>
    </row>
    <row r="240" spans="1:7" ht="15.6" hidden="1" outlineLevel="2" x14ac:dyDescent="0.6">
      <c r="A240" s="25" t="s">
        <v>93</v>
      </c>
      <c r="B240" s="26"/>
      <c r="C240" s="26"/>
      <c r="D240" s="26"/>
      <c r="E240" s="26"/>
      <c r="F240" s="26"/>
      <c r="G240" s="3"/>
    </row>
    <row r="241" spans="1:7" s="22" customFormat="1" ht="15.6" outlineLevel="1" collapsed="1" x14ac:dyDescent="0.6">
      <c r="A241" s="21" t="s">
        <v>36</v>
      </c>
      <c r="B241" s="14">
        <f t="shared" ref="B241:E241" si="66">B242+B243+B244+B245+B246</f>
        <v>2759</v>
      </c>
      <c r="C241" s="14">
        <f t="shared" si="66"/>
        <v>2345</v>
      </c>
      <c r="D241" s="14">
        <f t="shared" si="66"/>
        <v>78766</v>
      </c>
      <c r="E241" s="14">
        <f t="shared" si="66"/>
        <v>4612689</v>
      </c>
      <c r="F241" s="14">
        <f>SUM(F242:F244)/3</f>
        <v>49.46</v>
      </c>
      <c r="G241" s="10"/>
    </row>
    <row r="242" spans="1:7" ht="15.6" hidden="1" outlineLevel="2" x14ac:dyDescent="0.6">
      <c r="A242" s="25" t="s">
        <v>89</v>
      </c>
      <c r="B242" s="6">
        <v>2444</v>
      </c>
      <c r="C242" s="6">
        <v>2061</v>
      </c>
      <c r="D242">
        <v>66170</v>
      </c>
      <c r="E242" s="6">
        <v>4165334</v>
      </c>
      <c r="F242" s="6">
        <v>62.95</v>
      </c>
      <c r="G242" s="3"/>
    </row>
    <row r="243" spans="1:7" ht="15.6" hidden="1" outlineLevel="2" x14ac:dyDescent="0.6">
      <c r="A243" s="25" t="s">
        <v>91</v>
      </c>
      <c r="B243">
        <v>211</v>
      </c>
      <c r="C243">
        <v>183</v>
      </c>
      <c r="D243">
        <v>11853</v>
      </c>
      <c r="E243">
        <v>409550</v>
      </c>
      <c r="F243">
        <v>34.549999999999997</v>
      </c>
      <c r="G243" s="3"/>
    </row>
    <row r="244" spans="1:7" ht="15.6" hidden="1" outlineLevel="2" x14ac:dyDescent="0.6">
      <c r="A244" s="25" t="s">
        <v>92</v>
      </c>
      <c r="B244">
        <v>104</v>
      </c>
      <c r="C244">
        <v>101</v>
      </c>
      <c r="D244">
        <v>743</v>
      </c>
      <c r="E244">
        <v>37805</v>
      </c>
      <c r="F244">
        <v>50.88</v>
      </c>
      <c r="G244" s="3"/>
    </row>
    <row r="245" spans="1:7" ht="15.6" hidden="1" outlineLevel="2" x14ac:dyDescent="0.6">
      <c r="A245" s="25" t="s">
        <v>94</v>
      </c>
      <c r="B245" s="26"/>
      <c r="C245" s="26"/>
      <c r="D245" s="26"/>
      <c r="E245" s="26"/>
      <c r="F245" s="26"/>
      <c r="G245" s="3"/>
    </row>
    <row r="246" spans="1:7" ht="15.6" hidden="1" outlineLevel="2" x14ac:dyDescent="0.6">
      <c r="A246" s="25" t="s">
        <v>93</v>
      </c>
      <c r="B246" s="26"/>
      <c r="C246" s="26"/>
      <c r="D246" s="26"/>
      <c r="E246" s="26"/>
      <c r="F246" s="26"/>
      <c r="G246" s="3"/>
    </row>
    <row r="247" spans="1:7" s="22" customFormat="1" ht="15" customHeight="1" outlineLevel="1" collapsed="1" x14ac:dyDescent="0.6">
      <c r="A247" s="21" t="s">
        <v>37</v>
      </c>
      <c r="B247" s="14">
        <f t="shared" ref="B247:E247" si="67">B248+B249+B250+B251+B252</f>
        <v>21883</v>
      </c>
      <c r="C247" s="14">
        <f t="shared" si="67"/>
        <v>20347</v>
      </c>
      <c r="D247" s="14">
        <f t="shared" si="67"/>
        <v>633821</v>
      </c>
      <c r="E247" s="14">
        <f t="shared" si="67"/>
        <v>36389276</v>
      </c>
      <c r="F247" s="14">
        <f>SUM(F248:F250)/3</f>
        <v>48.326666666666661</v>
      </c>
      <c r="G247" s="10"/>
    </row>
    <row r="248" spans="1:7" ht="15.6" hidden="1" outlineLevel="2" x14ac:dyDescent="0.6">
      <c r="A248" s="25" t="s">
        <v>89</v>
      </c>
      <c r="B248" s="6">
        <v>19576</v>
      </c>
      <c r="C248" s="6">
        <v>18118</v>
      </c>
      <c r="D248">
        <v>556557</v>
      </c>
      <c r="E248" s="6">
        <v>33793551</v>
      </c>
      <c r="F248" s="6">
        <v>60.72</v>
      </c>
      <c r="G248" s="3"/>
    </row>
    <row r="249" spans="1:7" ht="15.6" hidden="1" outlineLevel="2" x14ac:dyDescent="0.6">
      <c r="A249" s="25" t="s">
        <v>91</v>
      </c>
      <c r="B249">
        <v>1185</v>
      </c>
      <c r="C249">
        <v>1073</v>
      </c>
      <c r="D249">
        <v>62925</v>
      </c>
      <c r="E249">
        <v>2163249</v>
      </c>
      <c r="F249">
        <v>34.380000000000003</v>
      </c>
      <c r="G249" s="3"/>
    </row>
    <row r="250" spans="1:7" ht="15.6" hidden="1" outlineLevel="2" x14ac:dyDescent="0.6">
      <c r="A250" s="25" t="s">
        <v>92</v>
      </c>
      <c r="B250">
        <v>1115</v>
      </c>
      <c r="C250">
        <v>1150</v>
      </c>
      <c r="D250">
        <v>8670</v>
      </c>
      <c r="E250">
        <v>432423</v>
      </c>
      <c r="F250">
        <v>49.88</v>
      </c>
      <c r="G250" s="3"/>
    </row>
    <row r="251" spans="1:7" ht="15.6" hidden="1" outlineLevel="2" x14ac:dyDescent="0.6">
      <c r="A251" s="25" t="s">
        <v>94</v>
      </c>
      <c r="B251">
        <v>7</v>
      </c>
      <c r="C251">
        <v>6</v>
      </c>
      <c r="D251">
        <v>5669</v>
      </c>
      <c r="E251">
        <v>53</v>
      </c>
      <c r="F251">
        <v>106.96</v>
      </c>
      <c r="G251" s="3"/>
    </row>
    <row r="252" spans="1:7" ht="15.6" hidden="1" outlineLevel="2" x14ac:dyDescent="0.6">
      <c r="A252" s="25" t="s">
        <v>93</v>
      </c>
      <c r="B252" s="26"/>
      <c r="C252" s="26"/>
      <c r="D252" s="26"/>
      <c r="E252" s="26"/>
      <c r="F252" s="26"/>
      <c r="G252" s="3"/>
    </row>
    <row r="253" spans="1:7" ht="15.6" outlineLevel="1" collapsed="1" x14ac:dyDescent="0.6">
      <c r="A253" s="25"/>
      <c r="B253" s="26"/>
      <c r="C253" s="26"/>
      <c r="D253" s="26"/>
      <c r="E253" s="26"/>
      <c r="F253" s="26"/>
      <c r="G253" s="3"/>
    </row>
    <row r="254" spans="1:7" ht="15.6" outlineLevel="1" x14ac:dyDescent="0.6">
      <c r="A254" s="25"/>
      <c r="B254" s="26"/>
      <c r="C254" s="26"/>
      <c r="D254" s="26"/>
      <c r="E254" s="26"/>
      <c r="F254" s="26"/>
      <c r="G254" s="3"/>
    </row>
    <row r="255" spans="1:7" s="4" customFormat="1" ht="29.4" customHeight="1" x14ac:dyDescent="0.6">
      <c r="A255" s="11" t="s">
        <v>38</v>
      </c>
      <c r="B255" s="9">
        <f>B256+B257+B258+B259+B260</f>
        <v>31589</v>
      </c>
      <c r="C255" s="9">
        <f t="shared" ref="C255:E255" si="68">C256+C257+C258+C259+C260</f>
        <v>28627</v>
      </c>
      <c r="D255" s="9">
        <f t="shared" si="68"/>
        <v>944894</v>
      </c>
      <c r="E255" s="9">
        <f t="shared" si="68"/>
        <v>55857217</v>
      </c>
      <c r="F255" s="8">
        <f>E256/D255</f>
        <v>54.569038431824097</v>
      </c>
      <c r="G255" s="12"/>
    </row>
    <row r="256" spans="1:7" ht="15.6" outlineLevel="2" x14ac:dyDescent="0.6">
      <c r="A256" s="25" t="s">
        <v>89</v>
      </c>
      <c r="B256" s="6">
        <f>B262+B268+B274+B280+B286+B292+B298+B304+B310+B316+B322+B328+B334+B340+B346+B352</f>
        <v>28055</v>
      </c>
      <c r="C256" s="6">
        <f t="shared" ref="C256:E256" si="69">C262+C268+C274+C280+C286+C292+C298+C304+C310+C316+C322+C328+C334+C340+C346+C352</f>
        <v>25280</v>
      </c>
      <c r="D256" s="6">
        <f t="shared" si="69"/>
        <v>824425</v>
      </c>
      <c r="E256" s="6">
        <f t="shared" si="69"/>
        <v>51561957</v>
      </c>
      <c r="G256" s="3"/>
    </row>
    <row r="257" spans="1:7" ht="15.6" outlineLevel="2" x14ac:dyDescent="0.6">
      <c r="A257" s="25" t="s">
        <v>91</v>
      </c>
      <c r="B257" s="6">
        <f t="shared" ref="B257:B260" si="70">B263+B269+B275+B281+B287+B293+B299+B305+B311+B317+B323+B329+B335+B341+B347+B353</f>
        <v>2020</v>
      </c>
      <c r="C257" s="6">
        <f t="shared" ref="C257:E257" si="71">C263+C269+C275+C281+C287+C293+C299+C305+C311+C317+C323+C329+C335+C341+C347+C353</f>
        <v>1817</v>
      </c>
      <c r="D257" s="6">
        <f t="shared" si="71"/>
        <v>107957</v>
      </c>
      <c r="E257" s="6">
        <f t="shared" si="71"/>
        <v>3671466</v>
      </c>
      <c r="F257"/>
      <c r="G257" s="3"/>
    </row>
    <row r="258" spans="1:7" ht="15.6" outlineLevel="2" x14ac:dyDescent="0.6">
      <c r="A258" s="25" t="s">
        <v>92</v>
      </c>
      <c r="B258" s="6">
        <f t="shared" si="70"/>
        <v>1512</v>
      </c>
      <c r="C258" s="6">
        <f t="shared" ref="C258:E258" si="72">C264+C270+C276+C282+C288+C294+C300+C306+C312+C318+C324+C330+C336+C342+C348+C354</f>
        <v>1528</v>
      </c>
      <c r="D258" s="6">
        <f t="shared" si="72"/>
        <v>12484</v>
      </c>
      <c r="E258" s="6">
        <f t="shared" si="72"/>
        <v>620348</v>
      </c>
      <c r="F258"/>
      <c r="G258" s="3"/>
    </row>
    <row r="259" spans="1:7" ht="15.6" outlineLevel="2" x14ac:dyDescent="0.6">
      <c r="A259" s="25" t="s">
        <v>94</v>
      </c>
      <c r="B259" s="6">
        <f t="shared" si="70"/>
        <v>2</v>
      </c>
      <c r="C259" s="6">
        <f t="shared" ref="C259:E259" si="73">C265+C271+C277+C283+C289+C295+C301+C307+C313+C319+C325+C331+C337+C343+C349+C355</f>
        <v>2</v>
      </c>
      <c r="D259" s="6">
        <f t="shared" si="73"/>
        <v>28</v>
      </c>
      <c r="E259" s="6">
        <f t="shared" si="73"/>
        <v>3446</v>
      </c>
      <c r="F259" s="26"/>
      <c r="G259" s="3"/>
    </row>
    <row r="260" spans="1:7" ht="15.6" outlineLevel="2" x14ac:dyDescent="0.6">
      <c r="A260" s="25" t="s">
        <v>93</v>
      </c>
      <c r="B260" s="6">
        <f t="shared" si="70"/>
        <v>0</v>
      </c>
      <c r="C260" s="6">
        <f t="shared" ref="C260:E260" si="74">C266+C272+C278+C284+C290+C296+C302+C308+C314+C320+C326+C332+C338+C344+C350+C356</f>
        <v>0</v>
      </c>
      <c r="D260" s="6">
        <f t="shared" si="74"/>
        <v>0</v>
      </c>
      <c r="E260" s="6">
        <f t="shared" si="74"/>
        <v>0</v>
      </c>
      <c r="F260" s="26"/>
      <c r="G260" s="3"/>
    </row>
    <row r="261" spans="1:7" s="22" customFormat="1" ht="15.6" outlineLevel="1" x14ac:dyDescent="0.6">
      <c r="A261" s="21" t="s">
        <v>39</v>
      </c>
      <c r="B261" s="14">
        <f t="shared" ref="B261:E261" si="75">B262+B263+B264+B265+B266</f>
        <v>50</v>
      </c>
      <c r="C261" s="14">
        <f t="shared" si="75"/>
        <v>35</v>
      </c>
      <c r="D261" s="14">
        <f t="shared" si="75"/>
        <v>2260</v>
      </c>
      <c r="E261" s="14">
        <f t="shared" si="75"/>
        <v>137942</v>
      </c>
      <c r="F261" s="14">
        <f>SUM(F262:F264)/3</f>
        <v>26.346666666666664</v>
      </c>
      <c r="G261" s="10"/>
    </row>
    <row r="262" spans="1:7" ht="15.6" hidden="1" outlineLevel="2" x14ac:dyDescent="0.6">
      <c r="A262" s="25" t="s">
        <v>89</v>
      </c>
      <c r="B262" s="6">
        <v>46</v>
      </c>
      <c r="C262" s="6">
        <v>32</v>
      </c>
      <c r="D262">
        <v>2232</v>
      </c>
      <c r="E262" s="6">
        <v>137453</v>
      </c>
      <c r="F262" s="6">
        <v>61.58</v>
      </c>
      <c r="G262" s="3"/>
    </row>
    <row r="263" spans="1:7" ht="15.6" hidden="1" outlineLevel="2" x14ac:dyDescent="0.6">
      <c r="A263" s="25" t="s">
        <v>91</v>
      </c>
      <c r="B263">
        <v>0</v>
      </c>
      <c r="C263">
        <v>0</v>
      </c>
      <c r="D263">
        <v>0</v>
      </c>
      <c r="E263">
        <v>0</v>
      </c>
      <c r="F263">
        <v>0</v>
      </c>
      <c r="G263" s="3"/>
    </row>
    <row r="264" spans="1:7" ht="15.6" hidden="1" outlineLevel="2" x14ac:dyDescent="0.6">
      <c r="A264" s="25" t="s">
        <v>92</v>
      </c>
      <c r="B264">
        <v>4</v>
      </c>
      <c r="C264">
        <v>3</v>
      </c>
      <c r="D264">
        <v>28</v>
      </c>
      <c r="E264">
        <v>489</v>
      </c>
      <c r="F264">
        <v>17.46</v>
      </c>
      <c r="G264" s="3"/>
    </row>
    <row r="265" spans="1:7" ht="15.6" hidden="1" outlineLevel="2" x14ac:dyDescent="0.6">
      <c r="A265" s="25" t="s">
        <v>94</v>
      </c>
      <c r="B265" s="26"/>
      <c r="C265" s="26"/>
      <c r="D265" s="26"/>
      <c r="E265" s="26"/>
      <c r="F265" s="26"/>
      <c r="G265" s="3"/>
    </row>
    <row r="266" spans="1:7" ht="15.6" hidden="1" outlineLevel="2" x14ac:dyDescent="0.6">
      <c r="A266" s="25" t="s">
        <v>93</v>
      </c>
      <c r="B266" s="26"/>
      <c r="C266" s="26"/>
      <c r="D266" s="26"/>
      <c r="E266" s="26"/>
      <c r="F266" s="26"/>
      <c r="G266" s="3"/>
    </row>
    <row r="267" spans="1:7" s="22" customFormat="1" ht="15.6" outlineLevel="1" collapsed="1" x14ac:dyDescent="0.6">
      <c r="A267" s="21" t="s">
        <v>40</v>
      </c>
      <c r="B267" s="14">
        <f t="shared" ref="B267:E267" si="76">B268+B269+B270+B271+B272</f>
        <v>4</v>
      </c>
      <c r="C267" s="14">
        <f t="shared" si="76"/>
        <v>3</v>
      </c>
      <c r="D267" s="14">
        <f t="shared" si="76"/>
        <v>117</v>
      </c>
      <c r="E267" s="14">
        <f t="shared" si="76"/>
        <v>3285</v>
      </c>
      <c r="F267" s="14">
        <f>SUM(F268:F270)/1</f>
        <v>28.08</v>
      </c>
      <c r="G267" s="10"/>
    </row>
    <row r="268" spans="1:7" ht="15.6" hidden="1" outlineLevel="2" x14ac:dyDescent="0.6">
      <c r="A268" s="25" t="s">
        <v>89</v>
      </c>
      <c r="B268" s="6">
        <v>4</v>
      </c>
      <c r="C268" s="6">
        <v>3</v>
      </c>
      <c r="D268">
        <v>117</v>
      </c>
      <c r="E268" s="6">
        <v>3285</v>
      </c>
      <c r="F268" s="6">
        <v>28.08</v>
      </c>
      <c r="G268" s="3"/>
    </row>
    <row r="269" spans="1:7" ht="15.6" hidden="1" outlineLevel="2" x14ac:dyDescent="0.6">
      <c r="A269" s="25" t="s">
        <v>91</v>
      </c>
      <c r="B269">
        <v>0</v>
      </c>
      <c r="C269">
        <v>0</v>
      </c>
      <c r="D269">
        <v>0</v>
      </c>
      <c r="E269">
        <v>0</v>
      </c>
      <c r="F269">
        <v>0</v>
      </c>
      <c r="G269" s="3"/>
    </row>
    <row r="270" spans="1:7" ht="15.6" hidden="1" outlineLevel="2" x14ac:dyDescent="0.6">
      <c r="A270" s="25" t="s">
        <v>92</v>
      </c>
      <c r="B270">
        <v>0</v>
      </c>
      <c r="C270">
        <v>0</v>
      </c>
      <c r="D270">
        <v>0</v>
      </c>
      <c r="E270">
        <v>0</v>
      </c>
      <c r="F270">
        <v>0</v>
      </c>
      <c r="G270" s="3"/>
    </row>
    <row r="271" spans="1:7" ht="15.6" hidden="1" outlineLevel="2" x14ac:dyDescent="0.6">
      <c r="A271" s="25" t="s">
        <v>94</v>
      </c>
      <c r="B271" s="26"/>
      <c r="C271" s="26"/>
      <c r="D271" s="26"/>
      <c r="E271" s="26"/>
      <c r="F271" s="26"/>
      <c r="G271" s="3"/>
    </row>
    <row r="272" spans="1:7" ht="15.6" hidden="1" outlineLevel="2" x14ac:dyDescent="0.6">
      <c r="A272" s="25" t="s">
        <v>93</v>
      </c>
      <c r="B272" s="26"/>
      <c r="C272" s="26"/>
      <c r="D272" s="26"/>
      <c r="E272" s="26"/>
      <c r="F272" s="26"/>
      <c r="G272" s="3"/>
    </row>
    <row r="273" spans="1:7" s="22" customFormat="1" ht="15" customHeight="1" outlineLevel="1" collapsed="1" x14ac:dyDescent="0.6">
      <c r="A273" s="21" t="s">
        <v>41</v>
      </c>
      <c r="B273" s="14">
        <f t="shared" ref="B273:E273" si="77">B274+B275+B276+B277+B278</f>
        <v>292</v>
      </c>
      <c r="C273" s="14">
        <f t="shared" si="77"/>
        <v>269</v>
      </c>
      <c r="D273" s="14">
        <f t="shared" si="77"/>
        <v>6664</v>
      </c>
      <c r="E273" s="14">
        <f t="shared" si="77"/>
        <v>418213</v>
      </c>
      <c r="F273" s="14">
        <f>SUM(F274:F276)/3</f>
        <v>45.01</v>
      </c>
      <c r="G273" s="10"/>
    </row>
    <row r="274" spans="1:7" ht="15.6" hidden="1" outlineLevel="2" x14ac:dyDescent="0.6">
      <c r="A274" s="25" t="s">
        <v>89</v>
      </c>
      <c r="B274" s="6">
        <v>268</v>
      </c>
      <c r="C274" s="6">
        <v>245</v>
      </c>
      <c r="D274">
        <v>6169</v>
      </c>
      <c r="E274" s="6">
        <v>400754</v>
      </c>
      <c r="F274" s="6">
        <v>64.959999999999994</v>
      </c>
      <c r="G274" s="3"/>
    </row>
    <row r="275" spans="1:7" ht="15.6" hidden="1" outlineLevel="2" x14ac:dyDescent="0.6">
      <c r="A275" s="25" t="s">
        <v>91</v>
      </c>
      <c r="B275">
        <v>6</v>
      </c>
      <c r="C275">
        <v>6</v>
      </c>
      <c r="D275">
        <v>362</v>
      </c>
      <c r="E275">
        <v>12866</v>
      </c>
      <c r="F275">
        <v>35.54</v>
      </c>
      <c r="G275" s="3"/>
    </row>
    <row r="276" spans="1:7" ht="15.6" hidden="1" outlineLevel="2" x14ac:dyDescent="0.6">
      <c r="A276" s="25" t="s">
        <v>92</v>
      </c>
      <c r="B276">
        <v>18</v>
      </c>
      <c r="C276">
        <v>18</v>
      </c>
      <c r="D276">
        <v>133</v>
      </c>
      <c r="E276">
        <v>4593</v>
      </c>
      <c r="F276">
        <v>34.53</v>
      </c>
      <c r="G276" s="3"/>
    </row>
    <row r="277" spans="1:7" ht="15.6" hidden="1" outlineLevel="2" x14ac:dyDescent="0.6">
      <c r="A277" s="25" t="s">
        <v>94</v>
      </c>
      <c r="B277" s="26"/>
      <c r="C277" s="26"/>
      <c r="D277" s="26"/>
      <c r="E277" s="26"/>
      <c r="F277" s="26"/>
      <c r="G277" s="3"/>
    </row>
    <row r="278" spans="1:7" ht="15.6" hidden="1" outlineLevel="2" x14ac:dyDescent="0.6">
      <c r="A278" s="25" t="s">
        <v>93</v>
      </c>
      <c r="B278" s="26"/>
      <c r="C278" s="26"/>
      <c r="D278" s="26"/>
      <c r="E278" s="26"/>
      <c r="F278" s="26"/>
      <c r="G278" s="3"/>
    </row>
    <row r="279" spans="1:7" s="22" customFormat="1" ht="15.6" outlineLevel="1" collapsed="1" x14ac:dyDescent="0.6">
      <c r="A279" s="30" t="s">
        <v>100</v>
      </c>
      <c r="B279" s="14">
        <f t="shared" ref="B279" si="78">B280+B281+B282+B283+B284</f>
        <v>1</v>
      </c>
      <c r="C279" s="14">
        <f t="shared" ref="C279" si="79">C280+C281+C282+C283+C284</f>
        <v>0</v>
      </c>
      <c r="D279" s="14">
        <f t="shared" ref="D279" si="80">D280+D281+D282+D283+D284</f>
        <v>11</v>
      </c>
      <c r="E279" s="14">
        <f t="shared" ref="E279" si="81">E280+E281+E282+E283+E284</f>
        <v>689</v>
      </c>
      <c r="F279" s="12">
        <f>SUM(F280:F284)/5</f>
        <v>12.528</v>
      </c>
      <c r="G279" s="10"/>
    </row>
    <row r="280" spans="1:7" ht="15.6" hidden="1" outlineLevel="2" x14ac:dyDescent="0.6">
      <c r="A280" s="25" t="s">
        <v>89</v>
      </c>
      <c r="B280" s="6">
        <v>1</v>
      </c>
      <c r="C280" s="6">
        <v>0</v>
      </c>
      <c r="D280">
        <v>11</v>
      </c>
      <c r="E280" s="6">
        <v>689</v>
      </c>
      <c r="F280" s="6">
        <v>62.64</v>
      </c>
      <c r="G280" s="3"/>
    </row>
    <row r="281" spans="1:7" ht="15.6" hidden="1" outlineLevel="2" x14ac:dyDescent="0.6">
      <c r="A281" s="25" t="s">
        <v>91</v>
      </c>
      <c r="B281">
        <v>0</v>
      </c>
      <c r="C281">
        <v>0</v>
      </c>
      <c r="D281">
        <v>0</v>
      </c>
      <c r="E281">
        <v>0</v>
      </c>
      <c r="F281">
        <v>0</v>
      </c>
      <c r="G281" s="3"/>
    </row>
    <row r="282" spans="1:7" ht="15.6" hidden="1" outlineLevel="2" x14ac:dyDescent="0.6">
      <c r="A282" s="25" t="s">
        <v>92</v>
      </c>
      <c r="B282">
        <v>0</v>
      </c>
      <c r="C282">
        <v>0</v>
      </c>
      <c r="D282">
        <v>0</v>
      </c>
      <c r="E282">
        <v>0</v>
      </c>
      <c r="F282">
        <v>0</v>
      </c>
      <c r="G282" s="3"/>
    </row>
    <row r="283" spans="1:7" ht="15.6" hidden="1" outlineLevel="2" x14ac:dyDescent="0.6">
      <c r="A283" s="25" t="s">
        <v>94</v>
      </c>
      <c r="B283" s="26"/>
      <c r="C283" s="26"/>
      <c r="D283" s="26"/>
      <c r="E283" s="26"/>
      <c r="F283" s="26"/>
      <c r="G283" s="3"/>
    </row>
    <row r="284" spans="1:7" ht="15.6" hidden="1" outlineLevel="2" x14ac:dyDescent="0.6">
      <c r="A284" s="25" t="s">
        <v>93</v>
      </c>
      <c r="B284" s="26"/>
      <c r="C284" s="26"/>
      <c r="D284" s="26"/>
      <c r="E284" s="26"/>
      <c r="F284" s="26"/>
      <c r="G284" s="3"/>
    </row>
    <row r="285" spans="1:7" s="22" customFormat="1" ht="15.6" outlineLevel="1" collapsed="1" x14ac:dyDescent="0.6">
      <c r="A285" s="21" t="s">
        <v>42</v>
      </c>
      <c r="B285" s="14">
        <f t="shared" ref="B285:E285" si="82">B286+B287+B288+B289+B290</f>
        <v>3094</v>
      </c>
      <c r="C285" s="14">
        <f t="shared" si="82"/>
        <v>2969</v>
      </c>
      <c r="D285" s="14">
        <f t="shared" si="82"/>
        <v>69178</v>
      </c>
      <c r="E285" s="14">
        <f t="shared" si="82"/>
        <v>4078765</v>
      </c>
      <c r="F285" s="12">
        <f>SUM(F286:F290)/5</f>
        <v>28.757999999999999</v>
      </c>
      <c r="G285" s="10"/>
    </row>
    <row r="286" spans="1:7" ht="15.6" hidden="1" outlineLevel="2" x14ac:dyDescent="0.6">
      <c r="A286" s="25" t="s">
        <v>89</v>
      </c>
      <c r="B286" s="6">
        <v>2777</v>
      </c>
      <c r="C286" s="6">
        <v>2656</v>
      </c>
      <c r="D286">
        <v>59946</v>
      </c>
      <c r="E286" s="6">
        <v>3746791</v>
      </c>
      <c r="F286" s="6">
        <v>62.5</v>
      </c>
      <c r="G286" s="3"/>
    </row>
    <row r="287" spans="1:7" ht="15.6" hidden="1" outlineLevel="2" x14ac:dyDescent="0.6">
      <c r="A287" s="25" t="s">
        <v>91</v>
      </c>
      <c r="B287">
        <v>165</v>
      </c>
      <c r="C287">
        <v>156</v>
      </c>
      <c r="D287">
        <v>7943</v>
      </c>
      <c r="E287">
        <v>271199</v>
      </c>
      <c r="F287">
        <v>34.14</v>
      </c>
      <c r="G287" s="3"/>
    </row>
    <row r="288" spans="1:7" ht="15.6" hidden="1" outlineLevel="2" x14ac:dyDescent="0.6">
      <c r="A288" s="25" t="s">
        <v>92</v>
      </c>
      <c r="B288">
        <v>152</v>
      </c>
      <c r="C288">
        <v>157</v>
      </c>
      <c r="D288">
        <v>1289</v>
      </c>
      <c r="E288">
        <v>60775</v>
      </c>
      <c r="F288">
        <v>47.15</v>
      </c>
      <c r="G288" s="3"/>
    </row>
    <row r="289" spans="1:7" ht="15.6" hidden="1" outlineLevel="2" x14ac:dyDescent="0.6">
      <c r="A289" s="25" t="s">
        <v>94</v>
      </c>
      <c r="B289" s="26"/>
      <c r="C289" s="26"/>
      <c r="D289" s="26"/>
      <c r="E289" s="26"/>
      <c r="F289" s="26"/>
      <c r="G289" s="3"/>
    </row>
    <row r="290" spans="1:7" ht="15.6" hidden="1" outlineLevel="2" x14ac:dyDescent="0.6">
      <c r="A290" s="25" t="s">
        <v>93</v>
      </c>
      <c r="B290" s="26"/>
      <c r="C290" s="26"/>
      <c r="D290" s="26"/>
      <c r="E290" s="26"/>
      <c r="F290" s="26"/>
      <c r="G290" s="3"/>
    </row>
    <row r="291" spans="1:7" s="22" customFormat="1" ht="15.6" outlineLevel="1" collapsed="1" x14ac:dyDescent="0.6">
      <c r="A291" s="21" t="s">
        <v>43</v>
      </c>
      <c r="B291" s="14">
        <f t="shared" ref="B291:E291" si="83">B292+B293+B294+B295+B296</f>
        <v>180</v>
      </c>
      <c r="C291" s="14">
        <f t="shared" si="83"/>
        <v>131</v>
      </c>
      <c r="D291" s="14">
        <f t="shared" si="83"/>
        <v>6750</v>
      </c>
      <c r="E291" s="14">
        <f t="shared" si="83"/>
        <v>415902</v>
      </c>
      <c r="F291" s="14">
        <f>SUM(F292:F294)/3</f>
        <v>49.273333333333333</v>
      </c>
      <c r="G291" s="10"/>
    </row>
    <row r="292" spans="1:7" ht="15.6" hidden="1" outlineLevel="2" x14ac:dyDescent="0.6">
      <c r="A292" s="25" t="s">
        <v>89</v>
      </c>
      <c r="B292" s="6">
        <v>150</v>
      </c>
      <c r="C292" s="6">
        <v>106</v>
      </c>
      <c r="D292">
        <v>5741</v>
      </c>
      <c r="E292" s="6">
        <v>379147</v>
      </c>
      <c r="F292" s="6">
        <v>66.040000000000006</v>
      </c>
      <c r="G292" s="3"/>
    </row>
    <row r="293" spans="1:7" ht="15.6" hidden="1" outlineLevel="2" x14ac:dyDescent="0.6">
      <c r="A293" s="25" t="s">
        <v>91</v>
      </c>
      <c r="B293">
        <v>21</v>
      </c>
      <c r="C293">
        <v>16</v>
      </c>
      <c r="D293">
        <v>945</v>
      </c>
      <c r="E293">
        <v>33811</v>
      </c>
      <c r="F293">
        <v>35.78</v>
      </c>
      <c r="G293" s="3"/>
    </row>
    <row r="294" spans="1:7" ht="15.6" hidden="1" outlineLevel="2" x14ac:dyDescent="0.6">
      <c r="A294" s="25" t="s">
        <v>92</v>
      </c>
      <c r="B294">
        <v>9</v>
      </c>
      <c r="C294">
        <v>9</v>
      </c>
      <c r="D294">
        <v>64</v>
      </c>
      <c r="E294">
        <v>2944</v>
      </c>
      <c r="F294">
        <v>46</v>
      </c>
      <c r="G294" s="3"/>
    </row>
    <row r="295" spans="1:7" ht="15.6" hidden="1" outlineLevel="2" x14ac:dyDescent="0.6">
      <c r="A295" s="25" t="s">
        <v>94</v>
      </c>
      <c r="B295" s="26"/>
      <c r="C295" s="26"/>
      <c r="D295" s="26"/>
      <c r="E295" s="26"/>
      <c r="F295" s="26"/>
      <c r="G295" s="3"/>
    </row>
    <row r="296" spans="1:7" ht="15.6" hidden="1" outlineLevel="2" x14ac:dyDescent="0.6">
      <c r="A296" s="25" t="s">
        <v>93</v>
      </c>
      <c r="B296" s="26"/>
      <c r="C296" s="26"/>
      <c r="D296" s="26"/>
      <c r="E296" s="26"/>
      <c r="F296" s="26"/>
      <c r="G296" s="3"/>
    </row>
    <row r="297" spans="1:7" s="22" customFormat="1" ht="15.6" outlineLevel="1" collapsed="1" x14ac:dyDescent="0.6">
      <c r="A297" s="21" t="s">
        <v>44</v>
      </c>
      <c r="B297" s="14">
        <f t="shared" ref="B297:E297" si="84">B298+B299+B300+B301+B302</f>
        <v>1019</v>
      </c>
      <c r="C297" s="14">
        <f t="shared" si="84"/>
        <v>930</v>
      </c>
      <c r="D297" s="14">
        <f t="shared" si="84"/>
        <v>20829</v>
      </c>
      <c r="E297" s="14">
        <f t="shared" si="84"/>
        <v>1263655</v>
      </c>
      <c r="F297" s="14">
        <f>SUM(F298:F300)/3</f>
        <v>46.723333333333329</v>
      </c>
      <c r="G297" s="10"/>
    </row>
    <row r="298" spans="1:7" ht="15.6" hidden="1" outlineLevel="2" x14ac:dyDescent="0.6">
      <c r="A298" s="25" t="s">
        <v>89</v>
      </c>
      <c r="B298" s="6">
        <v>930</v>
      </c>
      <c r="C298" s="6">
        <v>841</v>
      </c>
      <c r="D298">
        <v>19021</v>
      </c>
      <c r="E298" s="6">
        <v>1197590</v>
      </c>
      <c r="F298" s="6">
        <v>62.96</v>
      </c>
      <c r="G298" s="3"/>
    </row>
    <row r="299" spans="1:7" ht="15.6" hidden="1" outlineLevel="2" x14ac:dyDescent="0.6">
      <c r="A299" s="25" t="s">
        <v>91</v>
      </c>
      <c r="B299">
        <v>38</v>
      </c>
      <c r="C299">
        <v>38</v>
      </c>
      <c r="D299">
        <v>1372</v>
      </c>
      <c r="E299">
        <v>47491</v>
      </c>
      <c r="F299">
        <v>34.61</v>
      </c>
      <c r="G299" s="3"/>
    </row>
    <row r="300" spans="1:7" ht="15.6" hidden="1" outlineLevel="2" x14ac:dyDescent="0.6">
      <c r="A300" s="25" t="s">
        <v>92</v>
      </c>
      <c r="B300">
        <v>51</v>
      </c>
      <c r="C300">
        <v>51</v>
      </c>
      <c r="D300">
        <v>436</v>
      </c>
      <c r="E300">
        <v>18574</v>
      </c>
      <c r="F300">
        <v>42.6</v>
      </c>
      <c r="G300" s="3"/>
    </row>
    <row r="301" spans="1:7" ht="15.6" hidden="1" outlineLevel="2" x14ac:dyDescent="0.6">
      <c r="A301" s="25" t="s">
        <v>94</v>
      </c>
      <c r="B301" s="26"/>
      <c r="C301" s="26"/>
      <c r="D301" s="26"/>
      <c r="E301" s="26"/>
      <c r="F301" s="26"/>
      <c r="G301" s="3"/>
    </row>
    <row r="302" spans="1:7" ht="15.6" hidden="1" outlineLevel="2" x14ac:dyDescent="0.6">
      <c r="A302" s="25" t="s">
        <v>93</v>
      </c>
      <c r="B302" s="26"/>
      <c r="C302" s="26"/>
      <c r="D302" s="26"/>
      <c r="E302" s="26"/>
      <c r="F302" s="26"/>
      <c r="G302" s="3"/>
    </row>
    <row r="303" spans="1:7" s="22" customFormat="1" ht="15.6" outlineLevel="1" collapsed="1" x14ac:dyDescent="0.6">
      <c r="A303" s="21" t="s">
        <v>45</v>
      </c>
      <c r="B303" s="14">
        <f t="shared" ref="B303:E303" si="85">B304+B305+B306+B307+B308</f>
        <v>1</v>
      </c>
      <c r="C303" s="14">
        <f t="shared" si="85"/>
        <v>1</v>
      </c>
      <c r="D303" s="14">
        <f t="shared" si="85"/>
        <v>4</v>
      </c>
      <c r="E303" s="14">
        <f t="shared" si="85"/>
        <v>314</v>
      </c>
      <c r="F303" s="14">
        <f>SUM(F304:F306)/1</f>
        <v>78.540000000000006</v>
      </c>
      <c r="G303" s="23"/>
    </row>
    <row r="304" spans="1:7" ht="15.6" hidden="1" outlineLevel="2" x14ac:dyDescent="0.6">
      <c r="A304" s="25" t="s">
        <v>89</v>
      </c>
      <c r="B304" s="6">
        <v>1</v>
      </c>
      <c r="C304" s="6">
        <v>1</v>
      </c>
      <c r="D304">
        <v>4</v>
      </c>
      <c r="E304" s="6">
        <v>314</v>
      </c>
      <c r="F304" s="6">
        <v>78.540000000000006</v>
      </c>
      <c r="G304" s="3"/>
    </row>
    <row r="305" spans="1:7" ht="15.6" hidden="1" outlineLevel="2" x14ac:dyDescent="0.6">
      <c r="A305" s="25" t="s">
        <v>91</v>
      </c>
      <c r="B305">
        <v>0</v>
      </c>
      <c r="C305">
        <v>0</v>
      </c>
      <c r="D305">
        <v>0</v>
      </c>
      <c r="E305">
        <v>0</v>
      </c>
      <c r="F305">
        <v>0</v>
      </c>
      <c r="G305" s="3"/>
    </row>
    <row r="306" spans="1:7" ht="15.6" hidden="1" outlineLevel="2" x14ac:dyDescent="0.6">
      <c r="A306" s="25" t="s">
        <v>92</v>
      </c>
      <c r="B306">
        <v>0</v>
      </c>
      <c r="C306">
        <v>0</v>
      </c>
      <c r="D306">
        <v>0</v>
      </c>
      <c r="E306">
        <v>0</v>
      </c>
      <c r="F306">
        <v>0</v>
      </c>
      <c r="G306" s="3"/>
    </row>
    <row r="307" spans="1:7" ht="15.6" hidden="1" outlineLevel="2" x14ac:dyDescent="0.6">
      <c r="A307" s="25" t="s">
        <v>94</v>
      </c>
      <c r="B307" s="26"/>
      <c r="C307" s="26"/>
      <c r="D307" s="26"/>
      <c r="E307" s="26"/>
      <c r="F307" s="26"/>
      <c r="G307" s="3"/>
    </row>
    <row r="308" spans="1:7" ht="15.6" hidden="1" outlineLevel="2" x14ac:dyDescent="0.6">
      <c r="A308" s="25" t="s">
        <v>93</v>
      </c>
      <c r="B308" s="26"/>
      <c r="C308" s="26"/>
      <c r="D308" s="26"/>
      <c r="E308" s="26"/>
      <c r="F308" s="26"/>
      <c r="G308" s="3"/>
    </row>
    <row r="309" spans="1:7" s="22" customFormat="1" ht="15.6" outlineLevel="1" collapsed="1" x14ac:dyDescent="0.6">
      <c r="A309" s="21" t="s">
        <v>46</v>
      </c>
      <c r="B309" s="14">
        <f t="shared" ref="B309:E309" si="86">B310+B311+B312+B313+B314</f>
        <v>1381</v>
      </c>
      <c r="C309" s="14">
        <f t="shared" si="86"/>
        <v>1274</v>
      </c>
      <c r="D309" s="14">
        <f t="shared" si="86"/>
        <v>25531</v>
      </c>
      <c r="E309" s="14">
        <f t="shared" si="86"/>
        <v>1513014</v>
      </c>
      <c r="F309" s="14">
        <f>SUM(F310:F312)/3</f>
        <v>48.16</v>
      </c>
      <c r="G309" s="10"/>
    </row>
    <row r="310" spans="1:7" ht="15.6" hidden="1" outlineLevel="2" x14ac:dyDescent="0.6">
      <c r="A310" s="25" t="s">
        <v>89</v>
      </c>
      <c r="B310" s="6">
        <v>1220</v>
      </c>
      <c r="C310" s="6">
        <v>1122</v>
      </c>
      <c r="D310">
        <v>22029</v>
      </c>
      <c r="E310" s="6">
        <v>1385050</v>
      </c>
      <c r="F310" s="6">
        <v>62.87</v>
      </c>
      <c r="G310" s="3"/>
    </row>
    <row r="311" spans="1:7" ht="15.6" hidden="1" outlineLevel="2" x14ac:dyDescent="0.6">
      <c r="A311" s="25" t="s">
        <v>91</v>
      </c>
      <c r="B311">
        <v>46</v>
      </c>
      <c r="C311">
        <v>38</v>
      </c>
      <c r="D311">
        <v>2650</v>
      </c>
      <c r="E311">
        <v>85586</v>
      </c>
      <c r="F311">
        <v>32.299999999999997</v>
      </c>
      <c r="G311" s="3"/>
    </row>
    <row r="312" spans="1:7" ht="15.6" hidden="1" outlineLevel="2" x14ac:dyDescent="0.6">
      <c r="A312" s="25" t="s">
        <v>92</v>
      </c>
      <c r="B312">
        <v>114</v>
      </c>
      <c r="C312">
        <v>113</v>
      </c>
      <c r="D312">
        <v>845</v>
      </c>
      <c r="E312">
        <v>41666</v>
      </c>
      <c r="F312">
        <v>49.31</v>
      </c>
      <c r="G312" s="3"/>
    </row>
    <row r="313" spans="1:7" ht="15.6" hidden="1" outlineLevel="2" x14ac:dyDescent="0.6">
      <c r="A313" s="25" t="s">
        <v>94</v>
      </c>
      <c r="B313">
        <v>1</v>
      </c>
      <c r="C313">
        <v>1</v>
      </c>
      <c r="D313">
        <v>7</v>
      </c>
      <c r="E313">
        <v>712</v>
      </c>
      <c r="F313">
        <v>101.66</v>
      </c>
      <c r="G313" s="3"/>
    </row>
    <row r="314" spans="1:7" ht="15.6" hidden="1" outlineLevel="2" x14ac:dyDescent="0.6">
      <c r="A314" s="25" t="s">
        <v>93</v>
      </c>
      <c r="B314" s="26"/>
      <c r="C314" s="26"/>
      <c r="D314" s="26"/>
      <c r="E314" s="26"/>
      <c r="F314" s="26"/>
      <c r="G314" s="3"/>
    </row>
    <row r="315" spans="1:7" s="22" customFormat="1" ht="15.6" outlineLevel="1" collapsed="1" x14ac:dyDescent="0.6">
      <c r="A315" s="21" t="s">
        <v>47</v>
      </c>
      <c r="B315" s="14">
        <f t="shared" ref="B315:E315" si="87">B316+B317+B318+B319+B320</f>
        <v>228</v>
      </c>
      <c r="C315" s="14">
        <f t="shared" si="87"/>
        <v>187</v>
      </c>
      <c r="D315" s="14">
        <f t="shared" si="87"/>
        <v>4318</v>
      </c>
      <c r="E315" s="14">
        <f t="shared" si="87"/>
        <v>264211</v>
      </c>
      <c r="F315" s="14">
        <f>SUM(F316:F318)/3</f>
        <v>51.303333333333335</v>
      </c>
      <c r="G315" s="10"/>
    </row>
    <row r="316" spans="1:7" ht="15.6" hidden="1" outlineLevel="2" x14ac:dyDescent="0.6">
      <c r="A316" s="25" t="s">
        <v>89</v>
      </c>
      <c r="B316" s="6">
        <v>206</v>
      </c>
      <c r="C316" s="6">
        <v>168</v>
      </c>
      <c r="D316">
        <v>3898</v>
      </c>
      <c r="E316" s="6">
        <v>247704</v>
      </c>
      <c r="F316" s="6">
        <v>63.55</v>
      </c>
      <c r="G316" s="3"/>
    </row>
    <row r="317" spans="1:7" ht="15.6" hidden="1" outlineLevel="2" x14ac:dyDescent="0.6">
      <c r="A317" s="25" t="s">
        <v>91</v>
      </c>
      <c r="B317">
        <v>7</v>
      </c>
      <c r="C317">
        <v>5</v>
      </c>
      <c r="D317">
        <v>311</v>
      </c>
      <c r="E317">
        <v>10249</v>
      </c>
      <c r="F317">
        <v>32.950000000000003</v>
      </c>
      <c r="G317" s="3"/>
    </row>
    <row r="318" spans="1:7" ht="15.6" hidden="1" outlineLevel="2" x14ac:dyDescent="0.6">
      <c r="A318" s="25" t="s">
        <v>92</v>
      </c>
      <c r="B318">
        <v>15</v>
      </c>
      <c r="C318">
        <v>14</v>
      </c>
      <c r="D318">
        <v>109</v>
      </c>
      <c r="E318">
        <v>6258</v>
      </c>
      <c r="F318">
        <v>57.41</v>
      </c>
      <c r="G318" s="3"/>
    </row>
    <row r="319" spans="1:7" ht="15.6" hidden="1" outlineLevel="2" x14ac:dyDescent="0.6">
      <c r="A319" s="25" t="s">
        <v>94</v>
      </c>
      <c r="B319" s="26"/>
      <c r="C319" s="26"/>
      <c r="D319" s="26"/>
      <c r="E319" s="26"/>
      <c r="F319" s="26"/>
      <c r="G319" s="3"/>
    </row>
    <row r="320" spans="1:7" ht="15.6" hidden="1" outlineLevel="2" x14ac:dyDescent="0.6">
      <c r="A320" s="25" t="s">
        <v>93</v>
      </c>
      <c r="B320" s="26"/>
      <c r="C320" s="26"/>
      <c r="D320" s="26"/>
      <c r="E320" s="26"/>
      <c r="F320" s="26"/>
      <c r="G320" s="3"/>
    </row>
    <row r="321" spans="1:7" s="22" customFormat="1" ht="15.6" outlineLevel="1" collapsed="1" x14ac:dyDescent="0.6">
      <c r="A321" s="21" t="s">
        <v>48</v>
      </c>
      <c r="B321" s="14">
        <f t="shared" ref="B321:E321" si="88">B322+B323+B324+B325+B326</f>
        <v>1946</v>
      </c>
      <c r="C321" s="14">
        <f t="shared" si="88"/>
        <v>1833</v>
      </c>
      <c r="D321" s="14">
        <f t="shared" si="88"/>
        <v>50076</v>
      </c>
      <c r="E321" s="14">
        <f t="shared" si="88"/>
        <v>2878437</v>
      </c>
      <c r="F321" s="14">
        <f>SUM(F322:F324)/3</f>
        <v>49.233333333333327</v>
      </c>
      <c r="G321" s="10"/>
    </row>
    <row r="322" spans="1:7" ht="15.6" hidden="1" outlineLevel="2" x14ac:dyDescent="0.6">
      <c r="A322" s="25" t="s">
        <v>89</v>
      </c>
      <c r="B322" s="6">
        <v>1728</v>
      </c>
      <c r="C322" s="6">
        <v>1629</v>
      </c>
      <c r="D322">
        <v>42180</v>
      </c>
      <c r="E322" s="6">
        <v>2606001</v>
      </c>
      <c r="F322" s="6">
        <v>61.78</v>
      </c>
      <c r="G322" s="3"/>
    </row>
    <row r="323" spans="1:7" ht="15.6" hidden="1" outlineLevel="2" x14ac:dyDescent="0.6">
      <c r="A323" s="25" t="s">
        <v>91</v>
      </c>
      <c r="B323">
        <v>139</v>
      </c>
      <c r="C323">
        <v>123</v>
      </c>
      <c r="D323">
        <v>7204</v>
      </c>
      <c r="E323">
        <v>235605</v>
      </c>
      <c r="F323">
        <v>32.700000000000003</v>
      </c>
      <c r="G323" s="3"/>
    </row>
    <row r="324" spans="1:7" ht="15.6" hidden="1" outlineLevel="2" x14ac:dyDescent="0.6">
      <c r="A324" s="25" t="s">
        <v>92</v>
      </c>
      <c r="B324">
        <v>79</v>
      </c>
      <c r="C324">
        <v>81</v>
      </c>
      <c r="D324">
        <v>692</v>
      </c>
      <c r="E324">
        <v>36831</v>
      </c>
      <c r="F324">
        <v>53.22</v>
      </c>
      <c r="G324" s="3"/>
    </row>
    <row r="325" spans="1:7" ht="15.6" hidden="1" outlineLevel="2" x14ac:dyDescent="0.6">
      <c r="A325" s="25" t="s">
        <v>94</v>
      </c>
      <c r="B325" s="26"/>
      <c r="C325" s="26"/>
      <c r="D325" s="26"/>
      <c r="E325" s="26"/>
      <c r="F325" s="26"/>
      <c r="G325" s="3"/>
    </row>
    <row r="326" spans="1:7" ht="15.6" hidden="1" outlineLevel="2" x14ac:dyDescent="0.6">
      <c r="A326" s="25" t="s">
        <v>93</v>
      </c>
      <c r="B326" s="26"/>
      <c r="C326" s="26"/>
      <c r="D326" s="26"/>
      <c r="E326" s="26"/>
      <c r="F326" s="26"/>
      <c r="G326" s="3"/>
    </row>
    <row r="327" spans="1:7" s="22" customFormat="1" ht="15.9" customHeight="1" outlineLevel="1" collapsed="1" x14ac:dyDescent="0.6">
      <c r="A327" s="21" t="s">
        <v>49</v>
      </c>
      <c r="B327" s="14">
        <f t="shared" ref="B327:E327" si="89">B328+B329+B330+B331+B332</f>
        <v>1</v>
      </c>
      <c r="C327" s="14">
        <f t="shared" si="89"/>
        <v>1</v>
      </c>
      <c r="D327" s="14">
        <f t="shared" si="89"/>
        <v>1</v>
      </c>
      <c r="E327" s="14">
        <f t="shared" si="89"/>
        <v>79</v>
      </c>
      <c r="F327" s="14">
        <f>SUM(F328:F330)/1</f>
        <v>78.86</v>
      </c>
      <c r="G327" s="13"/>
    </row>
    <row r="328" spans="1:7" ht="15.6" hidden="1" outlineLevel="2" x14ac:dyDescent="0.6">
      <c r="A328" s="25" t="s">
        <v>89</v>
      </c>
      <c r="B328" s="6">
        <v>1</v>
      </c>
      <c r="C328" s="6">
        <v>1</v>
      </c>
      <c r="D328">
        <v>1</v>
      </c>
      <c r="E328" s="6">
        <v>79</v>
      </c>
      <c r="F328" s="6">
        <v>78.86</v>
      </c>
      <c r="G328" s="3"/>
    </row>
    <row r="329" spans="1:7" ht="15.6" hidden="1" outlineLevel="2" x14ac:dyDescent="0.6">
      <c r="A329" s="25" t="s">
        <v>91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7" ht="15.6" hidden="1" outlineLevel="2" x14ac:dyDescent="0.6">
      <c r="A330" s="25" t="s">
        <v>92</v>
      </c>
      <c r="B330">
        <v>0</v>
      </c>
      <c r="C330">
        <v>0</v>
      </c>
      <c r="D330">
        <v>0</v>
      </c>
      <c r="E330">
        <v>0</v>
      </c>
      <c r="F330">
        <v>0</v>
      </c>
      <c r="G330" s="3"/>
    </row>
    <row r="331" spans="1:7" ht="15.6" hidden="1" outlineLevel="2" x14ac:dyDescent="0.6">
      <c r="A331" s="25" t="s">
        <v>94</v>
      </c>
      <c r="B331" s="26"/>
      <c r="C331" s="26"/>
      <c r="D331" s="26"/>
      <c r="E331" s="26"/>
      <c r="F331" s="26"/>
      <c r="G331" s="3"/>
    </row>
    <row r="332" spans="1:7" ht="15.6" hidden="1" outlineLevel="2" x14ac:dyDescent="0.6">
      <c r="A332" s="25" t="s">
        <v>93</v>
      </c>
      <c r="B332" s="26"/>
      <c r="C332" s="26"/>
      <c r="D332" s="26"/>
      <c r="E332" s="26"/>
      <c r="F332" s="26"/>
      <c r="G332" s="3"/>
    </row>
    <row r="333" spans="1:7" s="22" customFormat="1" ht="15.6" outlineLevel="1" collapsed="1" x14ac:dyDescent="0.6">
      <c r="A333" s="21" t="s">
        <v>50</v>
      </c>
      <c r="B333" s="14">
        <f t="shared" ref="B333:E333" si="90">B334+B335+B336+B337+B338</f>
        <v>10826</v>
      </c>
      <c r="C333" s="14">
        <f t="shared" si="90"/>
        <v>9785</v>
      </c>
      <c r="D333" s="14">
        <f t="shared" si="90"/>
        <v>440706</v>
      </c>
      <c r="E333" s="14">
        <f t="shared" si="90"/>
        <v>26444119</v>
      </c>
      <c r="F333" s="14">
        <f>SUM(F334:F336)/3</f>
        <v>49.886666666666663</v>
      </c>
      <c r="G333" s="10"/>
    </row>
    <row r="334" spans="1:7" ht="15.6" hidden="1" outlineLevel="2" x14ac:dyDescent="0.6">
      <c r="A334" s="25" t="s">
        <v>89</v>
      </c>
      <c r="B334" s="6">
        <v>9487</v>
      </c>
      <c r="C334" s="6">
        <v>8505</v>
      </c>
      <c r="D334">
        <v>388841</v>
      </c>
      <c r="E334" s="6">
        <v>24583626</v>
      </c>
      <c r="F334" s="6">
        <v>63.22</v>
      </c>
      <c r="G334" s="3"/>
    </row>
    <row r="335" spans="1:7" ht="15.6" hidden="1" outlineLevel="2" x14ac:dyDescent="0.6">
      <c r="A335" s="25" t="s">
        <v>91</v>
      </c>
      <c r="B335">
        <v>874</v>
      </c>
      <c r="C335">
        <v>795</v>
      </c>
      <c r="D335">
        <v>47805</v>
      </c>
      <c r="E335">
        <v>1649645</v>
      </c>
      <c r="F335">
        <v>34.51</v>
      </c>
      <c r="G335" s="3"/>
    </row>
    <row r="336" spans="1:7" ht="15.6" hidden="1" outlineLevel="2" x14ac:dyDescent="0.6">
      <c r="A336" s="25" t="s">
        <v>92</v>
      </c>
      <c r="B336">
        <v>465</v>
      </c>
      <c r="C336">
        <v>485</v>
      </c>
      <c r="D336">
        <v>4060</v>
      </c>
      <c r="E336">
        <v>210848</v>
      </c>
      <c r="F336">
        <v>51.93</v>
      </c>
      <c r="G336" s="3"/>
    </row>
    <row r="337" spans="1:7" ht="15.6" hidden="1" outlineLevel="2" x14ac:dyDescent="0.6">
      <c r="A337" s="25" t="s">
        <v>94</v>
      </c>
      <c r="B337" s="26"/>
      <c r="C337" s="26"/>
      <c r="D337" s="26"/>
      <c r="E337" s="26"/>
      <c r="F337" s="26"/>
      <c r="G337" s="3"/>
    </row>
    <row r="338" spans="1:7" ht="15.6" hidden="1" outlineLevel="2" x14ac:dyDescent="0.6">
      <c r="A338" s="25" t="s">
        <v>93</v>
      </c>
      <c r="B338" s="26"/>
      <c r="C338" s="26"/>
      <c r="D338" s="26"/>
      <c r="E338" s="26"/>
      <c r="F338" s="26"/>
      <c r="G338" s="3"/>
    </row>
    <row r="339" spans="1:7" s="22" customFormat="1" ht="15.6" outlineLevel="1" collapsed="1" x14ac:dyDescent="0.6">
      <c r="A339" s="21" t="s">
        <v>51</v>
      </c>
      <c r="B339" s="14">
        <f t="shared" ref="B339:E339" si="91">B340+B341+B342+B343+B344</f>
        <v>1575</v>
      </c>
      <c r="C339" s="14">
        <f t="shared" si="91"/>
        <v>1409</v>
      </c>
      <c r="D339" s="14">
        <f t="shared" si="91"/>
        <v>45143</v>
      </c>
      <c r="E339" s="14">
        <f t="shared" si="91"/>
        <v>2689768</v>
      </c>
      <c r="F339" s="14">
        <f>SUM(F340:F342)/3</f>
        <v>52.073333333333331</v>
      </c>
      <c r="G339" s="10"/>
    </row>
    <row r="340" spans="1:7" ht="15.6" hidden="1" outlineLevel="2" x14ac:dyDescent="0.6">
      <c r="A340" s="25" t="s">
        <v>89</v>
      </c>
      <c r="B340" s="6">
        <v>1398</v>
      </c>
      <c r="C340" s="6">
        <v>1241</v>
      </c>
      <c r="D340">
        <v>38052</v>
      </c>
      <c r="E340" s="6">
        <v>2431888</v>
      </c>
      <c r="F340" s="6">
        <v>63.91</v>
      </c>
      <c r="G340" s="3"/>
    </row>
    <row r="341" spans="1:7" ht="15.6" hidden="1" outlineLevel="2" x14ac:dyDescent="0.6">
      <c r="A341" s="25" t="s">
        <v>91</v>
      </c>
      <c r="B341">
        <v>110</v>
      </c>
      <c r="C341">
        <v>102</v>
      </c>
      <c r="D341">
        <v>6521</v>
      </c>
      <c r="E341">
        <v>224920</v>
      </c>
      <c r="F341">
        <v>34.49</v>
      </c>
      <c r="G341" s="3"/>
    </row>
    <row r="342" spans="1:7" ht="15.6" hidden="1" outlineLevel="2" x14ac:dyDescent="0.6">
      <c r="A342" s="25" t="s">
        <v>92</v>
      </c>
      <c r="B342">
        <v>67</v>
      </c>
      <c r="C342">
        <v>66</v>
      </c>
      <c r="D342">
        <v>570</v>
      </c>
      <c r="E342">
        <v>32960</v>
      </c>
      <c r="F342">
        <v>57.82</v>
      </c>
      <c r="G342" s="3"/>
    </row>
    <row r="343" spans="1:7" ht="15.6" hidden="1" outlineLevel="2" x14ac:dyDescent="0.6">
      <c r="A343" s="25" t="s">
        <v>94</v>
      </c>
      <c r="B343" s="26"/>
      <c r="C343" s="26"/>
      <c r="D343" s="26"/>
      <c r="E343" s="26"/>
      <c r="F343" s="26"/>
      <c r="G343" s="3"/>
    </row>
    <row r="344" spans="1:7" ht="15.6" hidden="1" outlineLevel="2" x14ac:dyDescent="0.6">
      <c r="A344" s="25" t="s">
        <v>93</v>
      </c>
      <c r="B344" s="26"/>
      <c r="C344" s="26"/>
      <c r="D344" s="26"/>
      <c r="E344" s="26"/>
      <c r="F344" s="26"/>
      <c r="G344" s="3"/>
    </row>
    <row r="345" spans="1:7" s="22" customFormat="1" ht="15.6" outlineLevel="1" collapsed="1" x14ac:dyDescent="0.6">
      <c r="A345" s="21" t="s">
        <v>52</v>
      </c>
      <c r="B345" s="14">
        <f t="shared" ref="B345:E345" si="92">B346+B347+B348+B349+B350</f>
        <v>5636</v>
      </c>
      <c r="C345" s="14">
        <f t="shared" si="92"/>
        <v>5260</v>
      </c>
      <c r="D345" s="14">
        <f t="shared" si="92"/>
        <v>137678</v>
      </c>
      <c r="E345" s="14">
        <f t="shared" si="92"/>
        <v>8187938</v>
      </c>
      <c r="F345" s="14">
        <f>SUM(F346:F348)/3</f>
        <v>48.620000000000005</v>
      </c>
      <c r="G345" s="10"/>
    </row>
    <row r="346" spans="1:7" ht="15.6" hidden="1" outlineLevel="2" x14ac:dyDescent="0.6">
      <c r="A346" s="25" t="s">
        <v>89</v>
      </c>
      <c r="B346" s="6">
        <v>4985</v>
      </c>
      <c r="C346" s="6">
        <v>4667</v>
      </c>
      <c r="D346">
        <v>114587</v>
      </c>
      <c r="E346" s="6">
        <v>7381418</v>
      </c>
      <c r="F346" s="6">
        <v>64.42</v>
      </c>
      <c r="G346" s="3"/>
    </row>
    <row r="347" spans="1:7" ht="15.6" hidden="1" outlineLevel="2" x14ac:dyDescent="0.6">
      <c r="A347" s="25" t="s">
        <v>91</v>
      </c>
      <c r="B347">
        <v>391</v>
      </c>
      <c r="C347">
        <v>326</v>
      </c>
      <c r="D347">
        <v>20799</v>
      </c>
      <c r="E347">
        <v>696620</v>
      </c>
      <c r="F347">
        <v>33.49</v>
      </c>
      <c r="G347" s="3"/>
    </row>
    <row r="348" spans="1:7" ht="15.6" hidden="1" outlineLevel="2" x14ac:dyDescent="0.6">
      <c r="A348" s="25" t="s">
        <v>92</v>
      </c>
      <c r="B348">
        <v>260</v>
      </c>
      <c r="C348">
        <v>267</v>
      </c>
      <c r="D348">
        <v>2292</v>
      </c>
      <c r="E348">
        <v>109900</v>
      </c>
      <c r="F348">
        <v>47.95</v>
      </c>
      <c r="G348" s="3"/>
    </row>
    <row r="349" spans="1:7" ht="15.6" hidden="1" outlineLevel="2" x14ac:dyDescent="0.6">
      <c r="A349" s="25" t="s">
        <v>94</v>
      </c>
      <c r="B349" s="26"/>
      <c r="C349" s="26"/>
      <c r="D349" s="26"/>
      <c r="E349" s="26"/>
      <c r="F349" s="26"/>
      <c r="G349" s="3"/>
    </row>
    <row r="350" spans="1:7" ht="15.6" hidden="1" outlineLevel="2" x14ac:dyDescent="0.6">
      <c r="A350" s="25" t="s">
        <v>93</v>
      </c>
      <c r="B350" s="26"/>
      <c r="C350" s="26"/>
      <c r="D350" s="26"/>
      <c r="E350" s="26"/>
      <c r="F350" s="26"/>
      <c r="G350" s="3"/>
    </row>
    <row r="351" spans="1:7" s="22" customFormat="1" ht="15.6" outlineLevel="1" collapsed="1" x14ac:dyDescent="0.6">
      <c r="A351" s="21" t="s">
        <v>53</v>
      </c>
      <c r="B351" s="14">
        <f t="shared" ref="B351:E351" si="93">B352+B353+B354+B355+B356</f>
        <v>5355</v>
      </c>
      <c r="C351" s="14">
        <f t="shared" si="93"/>
        <v>4540</v>
      </c>
      <c r="D351" s="14">
        <f t="shared" si="93"/>
        <v>135628</v>
      </c>
      <c r="E351" s="14">
        <f t="shared" si="93"/>
        <v>7560886</v>
      </c>
      <c r="F351" s="14">
        <f>SUM(F352:F354)/3</f>
        <v>46.543333333333329</v>
      </c>
      <c r="G351" s="10"/>
    </row>
    <row r="352" spans="1:7" ht="15.6" hidden="1" outlineLevel="2" x14ac:dyDescent="0.6">
      <c r="A352" s="25" t="s">
        <v>89</v>
      </c>
      <c r="B352" s="6">
        <v>4853</v>
      </c>
      <c r="C352" s="6">
        <v>4063</v>
      </c>
      <c r="D352">
        <v>121596</v>
      </c>
      <c r="E352" s="6">
        <v>7060168</v>
      </c>
      <c r="F352" s="6">
        <v>58.06</v>
      </c>
      <c r="G352" s="3"/>
    </row>
    <row r="353" spans="1:7" ht="15.6" hidden="1" outlineLevel="2" x14ac:dyDescent="0.6">
      <c r="A353" s="25" t="s">
        <v>91</v>
      </c>
      <c r="B353">
        <v>223</v>
      </c>
      <c r="C353">
        <v>212</v>
      </c>
      <c r="D353">
        <v>12045</v>
      </c>
      <c r="E353">
        <v>403474</v>
      </c>
      <c r="F353">
        <v>33.5</v>
      </c>
      <c r="G353" s="3"/>
    </row>
    <row r="354" spans="1:7" ht="15.6" hidden="1" outlineLevel="2" x14ac:dyDescent="0.6">
      <c r="A354" s="25" t="s">
        <v>92</v>
      </c>
      <c r="B354">
        <v>278</v>
      </c>
      <c r="C354">
        <v>264</v>
      </c>
      <c r="D354">
        <v>1966</v>
      </c>
      <c r="E354">
        <v>94510</v>
      </c>
      <c r="F354">
        <v>48.07</v>
      </c>
      <c r="G354" s="3"/>
    </row>
    <row r="355" spans="1:7" ht="15.6" hidden="1" outlineLevel="2" x14ac:dyDescent="0.6">
      <c r="A355" s="25" t="s">
        <v>94</v>
      </c>
      <c r="B355">
        <v>1</v>
      </c>
      <c r="C355">
        <v>1</v>
      </c>
      <c r="D355">
        <v>21</v>
      </c>
      <c r="E355">
        <v>2734</v>
      </c>
      <c r="F355">
        <v>130.19</v>
      </c>
      <c r="G355" s="3"/>
    </row>
    <row r="356" spans="1:7" ht="15.6" hidden="1" outlineLevel="2" x14ac:dyDescent="0.6">
      <c r="A356" s="25" t="s">
        <v>93</v>
      </c>
      <c r="B356" s="26"/>
      <c r="C356" s="26"/>
      <c r="D356" s="26"/>
      <c r="E356" s="26"/>
      <c r="F356" s="26"/>
      <c r="G356" s="3"/>
    </row>
    <row r="357" spans="1:7" ht="15.6" outlineLevel="1" collapsed="1" x14ac:dyDescent="0.6">
      <c r="A357" s="25"/>
      <c r="B357" s="26"/>
      <c r="C357" s="26"/>
      <c r="D357" s="26"/>
      <c r="E357" s="26"/>
      <c r="F357" s="26"/>
      <c r="G357" s="3"/>
    </row>
    <row r="358" spans="1:7" s="4" customFormat="1" ht="28.2" customHeight="1" x14ac:dyDescent="0.6">
      <c r="A358" s="11" t="s">
        <v>54</v>
      </c>
      <c r="B358" s="9">
        <f>B359+B360+B361+B362+B363</f>
        <v>2930</v>
      </c>
      <c r="C358" s="9">
        <f t="shared" ref="C358:E358" si="94">C359+C360+C361+C362+C363</f>
        <v>2129</v>
      </c>
      <c r="D358" s="9">
        <f t="shared" si="94"/>
        <v>154581</v>
      </c>
      <c r="E358" s="9">
        <f t="shared" si="94"/>
        <v>8308643</v>
      </c>
      <c r="F358" s="8">
        <f>E359/D358</f>
        <v>50.278171314715266</v>
      </c>
      <c r="G358" s="3"/>
    </row>
    <row r="359" spans="1:7" ht="15.6" outlineLevel="2" x14ac:dyDescent="0.6">
      <c r="A359" s="25" t="s">
        <v>89</v>
      </c>
      <c r="B359" s="6">
        <f>B365+B371+B377+B383+B389+B395+B401+B407+B413+B419+B425+B431+B437+B443+B449+B455+B461+B467+B473+B479+B485+B491+B497+B503+B509+B515</f>
        <v>2555</v>
      </c>
      <c r="C359" s="6">
        <f t="shared" ref="C359:E359" si="95">C365+C371+C377+C383+C389+C395+C401+C407+C413+C419+C425+C431+C437+C443+C449+C455+C461+C467+C473+C479+C485+C491+C497+C503+C509+C515</f>
        <v>1779</v>
      </c>
      <c r="D359" s="6">
        <f t="shared" si="95"/>
        <v>139118</v>
      </c>
      <c r="E359" s="6">
        <f t="shared" si="95"/>
        <v>7772050</v>
      </c>
      <c r="F359" s="6">
        <v>51.54</v>
      </c>
      <c r="G359" s="3"/>
    </row>
    <row r="360" spans="1:7" ht="15.6" outlineLevel="2" x14ac:dyDescent="0.6">
      <c r="A360" s="25" t="s">
        <v>91</v>
      </c>
      <c r="B360" s="6">
        <f t="shared" ref="B360:B363" si="96">B366+B372+B378+B384+B390+B396+B402+B408+B414+B420+B426+B432+B438+B444+B450+B456+B462+B468+B474+B480+B486+B492+B498+B504+B510+B516</f>
        <v>279</v>
      </c>
      <c r="C360" s="6">
        <f t="shared" ref="C360:E360" si="97">C366+C372+C378+C384+C390+C396+C402+C408+C414+C420+C426+C432+C438+C444+C450+C456+C462+C468+C474+C480+C486+C492+C498+C504+C510+C516</f>
        <v>251</v>
      </c>
      <c r="D360" s="6">
        <f t="shared" si="97"/>
        <v>14605</v>
      </c>
      <c r="E360" s="6">
        <f t="shared" si="97"/>
        <v>492172</v>
      </c>
      <c r="F360">
        <v>37.18</v>
      </c>
      <c r="G360" s="3"/>
    </row>
    <row r="361" spans="1:7" ht="15.6" outlineLevel="2" x14ac:dyDescent="0.6">
      <c r="A361" s="25" t="s">
        <v>92</v>
      </c>
      <c r="B361" s="6">
        <f t="shared" si="96"/>
        <v>95</v>
      </c>
      <c r="C361" s="6">
        <f t="shared" ref="C361:E361" si="98">C367+C373+C379+C385+C391+C397+C403+C409+C415+C421+C427+C433+C439+C445+C451+C457+C463+C469+C475+C481+C487+C493+C499+C505+C511+C517</f>
        <v>98</v>
      </c>
      <c r="D361" s="6">
        <f t="shared" si="98"/>
        <v>849</v>
      </c>
      <c r="E361" s="6">
        <f t="shared" si="98"/>
        <v>44325</v>
      </c>
      <c r="F361">
        <v>0</v>
      </c>
      <c r="G361" s="3"/>
    </row>
    <row r="362" spans="1:7" ht="15.6" outlineLevel="2" x14ac:dyDescent="0.6">
      <c r="A362" s="25" t="s">
        <v>94</v>
      </c>
      <c r="B362" s="6">
        <f t="shared" si="96"/>
        <v>1</v>
      </c>
      <c r="C362" s="6">
        <f t="shared" ref="C362:E362" si="99">C368+C374+C380+C386+C392+C398+C404+C410+C416+C422+C428+C434+C440+C446+C452+C458+C464+C470+C476+C482+C488+C494+C500+C506+C512+C518</f>
        <v>1</v>
      </c>
      <c r="D362" s="6">
        <f t="shared" si="99"/>
        <v>9</v>
      </c>
      <c r="E362" s="6">
        <f t="shared" si="99"/>
        <v>96</v>
      </c>
      <c r="F362" s="26"/>
      <c r="G362" s="3"/>
    </row>
    <row r="363" spans="1:7" ht="15.6" outlineLevel="2" x14ac:dyDescent="0.6">
      <c r="A363" s="25" t="s">
        <v>93</v>
      </c>
      <c r="B363" s="6">
        <f t="shared" si="96"/>
        <v>0</v>
      </c>
      <c r="C363" s="6">
        <f t="shared" ref="C363:E363" si="100">C369+C375+C381+C387+C393+C399+C405+C411+C417+C423+C429+C435+C441+C447+C453+C459+C465+C471+C477+C483+C489+C495+C501+C507+C513+C519</f>
        <v>0</v>
      </c>
      <c r="D363" s="6">
        <f t="shared" si="100"/>
        <v>0</v>
      </c>
      <c r="E363" s="6">
        <f t="shared" si="100"/>
        <v>0</v>
      </c>
      <c r="F363" s="26"/>
      <c r="G363" s="3"/>
    </row>
    <row r="364" spans="1:7" s="22" customFormat="1" ht="15.6" outlineLevel="1" x14ac:dyDescent="0.6">
      <c r="A364" s="21" t="s">
        <v>55</v>
      </c>
      <c r="B364" s="14">
        <f t="shared" ref="B364:E364" si="101">B365+B366+B367+B368+B369</f>
        <v>54</v>
      </c>
      <c r="C364" s="14">
        <f t="shared" si="101"/>
        <v>24</v>
      </c>
      <c r="D364" s="14">
        <f t="shared" si="101"/>
        <v>4596</v>
      </c>
      <c r="E364" s="14">
        <f t="shared" si="101"/>
        <v>235593</v>
      </c>
      <c r="F364" s="14">
        <f>SUM(F365:F367)/3</f>
        <v>29.573333333333334</v>
      </c>
      <c r="G364" s="13"/>
    </row>
    <row r="365" spans="1:7" ht="15.6" hidden="1" outlineLevel="2" x14ac:dyDescent="0.6">
      <c r="A365" s="25" t="s">
        <v>89</v>
      </c>
      <c r="B365" s="6">
        <v>53</v>
      </c>
      <c r="C365" s="6">
        <v>24</v>
      </c>
      <c r="D365">
        <v>4507</v>
      </c>
      <c r="E365" s="6">
        <v>232284</v>
      </c>
      <c r="F365" s="6">
        <v>51.54</v>
      </c>
      <c r="G365" s="3"/>
    </row>
    <row r="366" spans="1:7" ht="15.6" hidden="1" outlineLevel="2" x14ac:dyDescent="0.6">
      <c r="A366" s="25" t="s">
        <v>91</v>
      </c>
      <c r="B366">
        <v>1</v>
      </c>
      <c r="C366">
        <v>0</v>
      </c>
      <c r="D366">
        <v>89</v>
      </c>
      <c r="E366">
        <v>3309</v>
      </c>
      <c r="F366">
        <v>37.18</v>
      </c>
      <c r="G366" s="3"/>
    </row>
    <row r="367" spans="1:7" ht="15.6" hidden="1" outlineLevel="2" x14ac:dyDescent="0.6">
      <c r="A367" s="25" t="s">
        <v>92</v>
      </c>
      <c r="B367">
        <v>0</v>
      </c>
      <c r="C367">
        <v>0</v>
      </c>
      <c r="D367">
        <v>0</v>
      </c>
      <c r="E367">
        <v>0</v>
      </c>
      <c r="F367">
        <v>0</v>
      </c>
      <c r="G367" s="3"/>
    </row>
    <row r="368" spans="1:7" ht="15.6" hidden="1" outlineLevel="2" x14ac:dyDescent="0.6">
      <c r="A368" s="25" t="s">
        <v>94</v>
      </c>
      <c r="B368" s="26"/>
      <c r="C368" s="26"/>
      <c r="D368" s="26"/>
      <c r="E368" s="26"/>
      <c r="F368" s="26"/>
      <c r="G368" s="3"/>
    </row>
    <row r="369" spans="1:7" ht="15.6" hidden="1" outlineLevel="2" x14ac:dyDescent="0.6">
      <c r="A369" s="25" t="s">
        <v>93</v>
      </c>
      <c r="B369" s="26"/>
      <c r="C369" s="26"/>
      <c r="D369" s="26"/>
      <c r="E369" s="26"/>
      <c r="F369" s="26"/>
      <c r="G369" s="3"/>
    </row>
    <row r="370" spans="1:7" s="22" customFormat="1" ht="19.8" customHeight="1" outlineLevel="1" collapsed="1" x14ac:dyDescent="0.6">
      <c r="A370" s="21" t="s">
        <v>56</v>
      </c>
      <c r="B370" s="14">
        <f t="shared" ref="B370:E370" si="102">B371+B372+B373+B374+B375</f>
        <v>8</v>
      </c>
      <c r="C370" s="14">
        <f t="shared" si="102"/>
        <v>6</v>
      </c>
      <c r="D370" s="14">
        <f t="shared" si="102"/>
        <v>435</v>
      </c>
      <c r="E370" s="14">
        <f t="shared" si="102"/>
        <v>21209</v>
      </c>
      <c r="F370" s="14">
        <f>SUM(F371:F373)/3</f>
        <v>45.403333333333336</v>
      </c>
      <c r="G370" s="10"/>
    </row>
    <row r="371" spans="1:7" ht="15.6" hidden="1" outlineLevel="2" x14ac:dyDescent="0.6">
      <c r="A371" s="25" t="s">
        <v>89</v>
      </c>
      <c r="B371" s="6">
        <v>7</v>
      </c>
      <c r="C371" s="6">
        <v>5</v>
      </c>
      <c r="D371">
        <v>426</v>
      </c>
      <c r="E371" s="6">
        <v>20414</v>
      </c>
      <c r="F371" s="6">
        <v>47.92</v>
      </c>
      <c r="G371" s="3"/>
    </row>
    <row r="372" spans="1:7" ht="15.6" hidden="1" outlineLevel="2" x14ac:dyDescent="0.6">
      <c r="A372" s="25" t="s">
        <v>91</v>
      </c>
      <c r="B372">
        <v>0</v>
      </c>
      <c r="C372">
        <v>0</v>
      </c>
      <c r="D372">
        <v>0</v>
      </c>
      <c r="E372">
        <v>0</v>
      </c>
      <c r="F372">
        <v>0</v>
      </c>
      <c r="G372" s="3"/>
    </row>
    <row r="373" spans="1:7" ht="15.6" hidden="1" outlineLevel="2" x14ac:dyDescent="0.6">
      <c r="A373" s="25" t="s">
        <v>92</v>
      </c>
      <c r="B373">
        <v>1</v>
      </c>
      <c r="C373">
        <v>1</v>
      </c>
      <c r="D373">
        <v>9</v>
      </c>
      <c r="E373">
        <v>795</v>
      </c>
      <c r="F373">
        <v>88.29</v>
      </c>
      <c r="G373" s="3"/>
    </row>
    <row r="374" spans="1:7" ht="15.6" hidden="1" outlineLevel="2" x14ac:dyDescent="0.6">
      <c r="A374" s="25" t="s">
        <v>94</v>
      </c>
      <c r="B374" s="26"/>
      <c r="C374" s="26"/>
      <c r="D374" s="26"/>
      <c r="E374" s="26"/>
      <c r="F374" s="26"/>
      <c r="G374" s="3"/>
    </row>
    <row r="375" spans="1:7" ht="15.6" hidden="1" outlineLevel="2" x14ac:dyDescent="0.6">
      <c r="A375" s="25" t="s">
        <v>93</v>
      </c>
      <c r="B375" s="26"/>
      <c r="C375" s="26"/>
      <c r="D375" s="26"/>
      <c r="E375" s="26"/>
      <c r="F375" s="26"/>
      <c r="G375" s="3"/>
    </row>
    <row r="376" spans="1:7" s="22" customFormat="1" ht="15.6" outlineLevel="1" collapsed="1" x14ac:dyDescent="0.6">
      <c r="A376" s="21" t="s">
        <v>57</v>
      </c>
      <c r="B376" s="14">
        <f t="shared" ref="B376:E376" si="103">B377+B378+B379+B380+B381</f>
        <v>113</v>
      </c>
      <c r="C376" s="14">
        <f t="shared" si="103"/>
        <v>78</v>
      </c>
      <c r="D376" s="14">
        <f t="shared" si="103"/>
        <v>6980</v>
      </c>
      <c r="E376" s="14">
        <f t="shared" si="103"/>
        <v>409919</v>
      </c>
      <c r="F376" s="14">
        <f>SUM(F377:F379)/3</f>
        <v>43.276666666666664</v>
      </c>
      <c r="G376" s="10"/>
    </row>
    <row r="377" spans="1:7" ht="15.6" hidden="1" outlineLevel="2" x14ac:dyDescent="0.6">
      <c r="A377" s="25" t="s">
        <v>89</v>
      </c>
      <c r="B377" s="6">
        <v>99</v>
      </c>
      <c r="C377" s="6">
        <v>63</v>
      </c>
      <c r="D377">
        <v>6152</v>
      </c>
      <c r="E377" s="6">
        <v>383238</v>
      </c>
      <c r="F377" s="6">
        <v>62.29</v>
      </c>
      <c r="G377" s="3"/>
    </row>
    <row r="378" spans="1:7" ht="15.6" hidden="1" outlineLevel="2" x14ac:dyDescent="0.6">
      <c r="A378" s="25" t="s">
        <v>91</v>
      </c>
      <c r="B378">
        <v>12</v>
      </c>
      <c r="C378">
        <v>13</v>
      </c>
      <c r="D378">
        <v>817</v>
      </c>
      <c r="E378">
        <v>26292</v>
      </c>
      <c r="F378">
        <v>32.18</v>
      </c>
      <c r="G378" s="3"/>
    </row>
    <row r="379" spans="1:7" ht="15.6" hidden="1" outlineLevel="2" x14ac:dyDescent="0.6">
      <c r="A379" s="25" t="s">
        <v>92</v>
      </c>
      <c r="B379">
        <v>2</v>
      </c>
      <c r="C379">
        <v>2</v>
      </c>
      <c r="D379">
        <v>11</v>
      </c>
      <c r="E379">
        <v>389</v>
      </c>
      <c r="F379">
        <v>35.36</v>
      </c>
      <c r="G379" s="3"/>
    </row>
    <row r="380" spans="1:7" ht="15.6" hidden="1" outlineLevel="2" x14ac:dyDescent="0.6">
      <c r="A380" s="25" t="s">
        <v>94</v>
      </c>
      <c r="B380" s="26"/>
      <c r="C380" s="26"/>
      <c r="D380" s="26"/>
      <c r="E380" s="26"/>
      <c r="F380" s="26"/>
      <c r="G380" s="3"/>
    </row>
    <row r="381" spans="1:7" ht="15.6" hidden="1" outlineLevel="2" x14ac:dyDescent="0.6">
      <c r="A381" s="25" t="s">
        <v>93</v>
      </c>
      <c r="B381" s="26"/>
      <c r="C381" s="26"/>
      <c r="D381" s="26"/>
      <c r="E381" s="26"/>
      <c r="F381" s="26"/>
      <c r="G381" s="3"/>
    </row>
    <row r="382" spans="1:7" s="22" customFormat="1" ht="15.6" outlineLevel="1" collapsed="1" x14ac:dyDescent="0.6">
      <c r="A382" s="21" t="s">
        <v>58</v>
      </c>
      <c r="B382" s="14">
        <f t="shared" ref="B382:E382" si="104">B383+B384+B385+B386+B387</f>
        <v>99</v>
      </c>
      <c r="C382" s="14">
        <f t="shared" si="104"/>
        <v>63</v>
      </c>
      <c r="D382" s="14">
        <f t="shared" si="104"/>
        <v>5741</v>
      </c>
      <c r="E382" s="14">
        <f t="shared" si="104"/>
        <v>263712</v>
      </c>
      <c r="F382" s="14">
        <f>SUM(F383:F385)/3</f>
        <v>42.613333333333337</v>
      </c>
      <c r="G382" s="10"/>
    </row>
    <row r="383" spans="1:7" ht="15.6" hidden="1" outlineLevel="2" x14ac:dyDescent="0.6">
      <c r="A383" s="25" t="s">
        <v>89</v>
      </c>
      <c r="B383" s="6">
        <v>85</v>
      </c>
      <c r="C383" s="6">
        <v>54</v>
      </c>
      <c r="D383">
        <v>5150</v>
      </c>
      <c r="E383" s="6">
        <v>243092</v>
      </c>
      <c r="F383" s="6">
        <v>47.2</v>
      </c>
      <c r="G383" s="3"/>
    </row>
    <row r="384" spans="1:7" ht="15.6" hidden="1" outlineLevel="2" x14ac:dyDescent="0.6">
      <c r="A384" s="25" t="s">
        <v>91</v>
      </c>
      <c r="B384">
        <v>10</v>
      </c>
      <c r="C384">
        <v>5</v>
      </c>
      <c r="D384">
        <v>555</v>
      </c>
      <c r="E384">
        <v>18946</v>
      </c>
      <c r="F384">
        <v>34.14</v>
      </c>
      <c r="G384" s="3"/>
    </row>
    <row r="385" spans="1:7" ht="15.6" hidden="1" outlineLevel="2" x14ac:dyDescent="0.6">
      <c r="A385" s="25" t="s">
        <v>92</v>
      </c>
      <c r="B385">
        <v>4</v>
      </c>
      <c r="C385">
        <v>4</v>
      </c>
      <c r="D385">
        <v>36</v>
      </c>
      <c r="E385">
        <v>1674</v>
      </c>
      <c r="F385">
        <v>46.5</v>
      </c>
      <c r="G385" s="3"/>
    </row>
    <row r="386" spans="1:7" ht="15.6" hidden="1" outlineLevel="2" x14ac:dyDescent="0.6">
      <c r="A386" s="25" t="s">
        <v>94</v>
      </c>
      <c r="B386" s="26"/>
      <c r="C386" s="26"/>
      <c r="D386" s="26"/>
      <c r="E386" s="26"/>
      <c r="F386" s="26"/>
      <c r="G386" s="3"/>
    </row>
    <row r="387" spans="1:7" ht="15.6" hidden="1" outlineLevel="2" x14ac:dyDescent="0.6">
      <c r="A387" s="25" t="s">
        <v>93</v>
      </c>
      <c r="B387" s="26"/>
      <c r="C387" s="26"/>
      <c r="D387" s="26"/>
      <c r="E387" s="26"/>
      <c r="F387" s="26"/>
      <c r="G387" s="3"/>
    </row>
    <row r="388" spans="1:7" s="22" customFormat="1" ht="15.6" outlineLevel="1" collapsed="1" x14ac:dyDescent="0.6">
      <c r="A388" s="21" t="s">
        <v>59</v>
      </c>
      <c r="B388" s="14">
        <f t="shared" ref="B388:E388" si="105">B389+B390+B391+B392+B393</f>
        <v>26</v>
      </c>
      <c r="C388" s="14">
        <f t="shared" si="105"/>
        <v>17</v>
      </c>
      <c r="D388" s="14">
        <f t="shared" si="105"/>
        <v>1997</v>
      </c>
      <c r="E388" s="14">
        <f t="shared" si="105"/>
        <v>117195</v>
      </c>
      <c r="F388" s="14">
        <f>SUM(F389:F391)/3</f>
        <v>29.843333333333334</v>
      </c>
      <c r="G388" s="10"/>
    </row>
    <row r="389" spans="1:7" ht="15.6" hidden="1" outlineLevel="2" x14ac:dyDescent="0.6">
      <c r="A389" s="25" t="s">
        <v>89</v>
      </c>
      <c r="B389" s="6">
        <v>23</v>
      </c>
      <c r="C389" s="6">
        <v>14</v>
      </c>
      <c r="D389">
        <v>1805</v>
      </c>
      <c r="E389" s="6">
        <v>111910</v>
      </c>
      <c r="F389" s="6">
        <v>62</v>
      </c>
      <c r="G389" s="3"/>
    </row>
    <row r="390" spans="1:7" ht="15.6" hidden="1" outlineLevel="2" x14ac:dyDescent="0.6">
      <c r="A390" s="25" t="s">
        <v>91</v>
      </c>
      <c r="B390">
        <v>3</v>
      </c>
      <c r="C390">
        <v>3</v>
      </c>
      <c r="D390">
        <v>192</v>
      </c>
      <c r="E390">
        <v>5285</v>
      </c>
      <c r="F390">
        <v>27.53</v>
      </c>
      <c r="G390" s="3"/>
    </row>
    <row r="391" spans="1:7" ht="15.6" hidden="1" outlineLevel="2" x14ac:dyDescent="0.6">
      <c r="A391" s="25" t="s">
        <v>92</v>
      </c>
      <c r="B391">
        <v>0</v>
      </c>
      <c r="C391">
        <v>0</v>
      </c>
      <c r="D391">
        <v>0</v>
      </c>
      <c r="E391">
        <v>0</v>
      </c>
      <c r="F391">
        <v>0</v>
      </c>
      <c r="G391" s="3"/>
    </row>
    <row r="392" spans="1:7" ht="15.6" hidden="1" outlineLevel="2" x14ac:dyDescent="0.6">
      <c r="A392" s="25" t="s">
        <v>94</v>
      </c>
      <c r="B392" s="26"/>
      <c r="C392" s="26"/>
      <c r="D392" s="26"/>
      <c r="E392" s="26"/>
      <c r="F392" s="26"/>
      <c r="G392" s="3"/>
    </row>
    <row r="393" spans="1:7" ht="15.6" hidden="1" outlineLevel="2" x14ac:dyDescent="0.6">
      <c r="A393" s="25" t="s">
        <v>93</v>
      </c>
      <c r="B393" s="26"/>
      <c r="C393" s="26"/>
      <c r="D393" s="26"/>
      <c r="E393" s="26"/>
      <c r="F393" s="26"/>
      <c r="G393" s="3"/>
    </row>
    <row r="394" spans="1:7" s="22" customFormat="1" ht="15.6" outlineLevel="1" collapsed="1" x14ac:dyDescent="0.6">
      <c r="A394" s="21" t="s">
        <v>60</v>
      </c>
      <c r="B394" s="14">
        <f t="shared" ref="B394:E394" si="106">B395+B396+B397+B398+B399</f>
        <v>52</v>
      </c>
      <c r="C394" s="14">
        <f t="shared" si="106"/>
        <v>38</v>
      </c>
      <c r="D394" s="14">
        <f t="shared" si="106"/>
        <v>3451</v>
      </c>
      <c r="E394" s="14">
        <f t="shared" si="106"/>
        <v>161605</v>
      </c>
      <c r="F394" s="14">
        <f>SUM(F395:F397)/3</f>
        <v>38.183333333333337</v>
      </c>
      <c r="G394" s="10"/>
    </row>
    <row r="395" spans="1:7" ht="15.6" hidden="1" outlineLevel="2" x14ac:dyDescent="0.6">
      <c r="A395" s="25" t="s">
        <v>89</v>
      </c>
      <c r="B395" s="6">
        <v>44</v>
      </c>
      <c r="C395" s="6">
        <v>30</v>
      </c>
      <c r="D395">
        <v>3114</v>
      </c>
      <c r="E395" s="6">
        <v>152310</v>
      </c>
      <c r="F395" s="6">
        <v>48.91</v>
      </c>
      <c r="G395" s="3"/>
    </row>
    <row r="396" spans="1:7" ht="15.6" hidden="1" outlineLevel="2" x14ac:dyDescent="0.6">
      <c r="A396" s="25" t="s">
        <v>91</v>
      </c>
      <c r="B396">
        <v>6</v>
      </c>
      <c r="C396">
        <v>6</v>
      </c>
      <c r="D396">
        <v>319</v>
      </c>
      <c r="E396">
        <v>8599</v>
      </c>
      <c r="F396">
        <v>26.96</v>
      </c>
      <c r="G396" s="3"/>
    </row>
    <row r="397" spans="1:7" ht="15.6" hidden="1" outlineLevel="2" x14ac:dyDescent="0.6">
      <c r="A397" s="25" t="s">
        <v>92</v>
      </c>
      <c r="B397">
        <v>2</v>
      </c>
      <c r="C397">
        <v>2</v>
      </c>
      <c r="D397">
        <v>18</v>
      </c>
      <c r="E397">
        <v>696</v>
      </c>
      <c r="F397">
        <v>38.68</v>
      </c>
      <c r="G397" s="3"/>
    </row>
    <row r="398" spans="1:7" ht="15.6" hidden="1" outlineLevel="2" x14ac:dyDescent="0.6">
      <c r="A398" s="25" t="s">
        <v>94</v>
      </c>
      <c r="B398" s="26"/>
      <c r="C398" s="26"/>
      <c r="D398" s="26"/>
      <c r="E398" s="26"/>
      <c r="F398" s="26"/>
      <c r="G398" s="3"/>
    </row>
    <row r="399" spans="1:7" ht="15.6" hidden="1" outlineLevel="2" x14ac:dyDescent="0.6">
      <c r="A399" s="25" t="s">
        <v>93</v>
      </c>
      <c r="B399" s="26"/>
      <c r="C399" s="26"/>
      <c r="D399" s="26"/>
      <c r="E399" s="26"/>
      <c r="F399" s="26"/>
      <c r="G399" s="3"/>
    </row>
    <row r="400" spans="1:7" s="22" customFormat="1" ht="15.6" outlineLevel="1" collapsed="1" x14ac:dyDescent="0.6">
      <c r="A400" s="21" t="s">
        <v>61</v>
      </c>
      <c r="B400" s="14">
        <f t="shared" ref="B400:E400" si="107">B401+B402+B403+B404+B405</f>
        <v>383</v>
      </c>
      <c r="C400" s="14">
        <f t="shared" si="107"/>
        <v>270</v>
      </c>
      <c r="D400" s="14">
        <f t="shared" si="107"/>
        <v>20229</v>
      </c>
      <c r="E400" s="14">
        <f t="shared" si="107"/>
        <v>1065454</v>
      </c>
      <c r="F400" s="14">
        <f>SUM(F401:F403)/3</f>
        <v>47.316666666666663</v>
      </c>
      <c r="G400" s="10"/>
    </row>
    <row r="401" spans="1:7" ht="15.6" hidden="1" outlineLevel="2" x14ac:dyDescent="0.6">
      <c r="A401" s="25" t="s">
        <v>89</v>
      </c>
      <c r="B401" s="6">
        <v>315</v>
      </c>
      <c r="C401" s="6">
        <v>212</v>
      </c>
      <c r="D401">
        <v>17358</v>
      </c>
      <c r="E401" s="6">
        <v>963628</v>
      </c>
      <c r="F401" s="6">
        <v>55.51</v>
      </c>
      <c r="G401" s="3"/>
    </row>
    <row r="402" spans="1:7" ht="15.6" hidden="1" outlineLevel="2" x14ac:dyDescent="0.6">
      <c r="A402" s="25" t="s">
        <v>91</v>
      </c>
      <c r="B402">
        <v>51</v>
      </c>
      <c r="C402">
        <v>40</v>
      </c>
      <c r="D402">
        <v>2709</v>
      </c>
      <c r="E402">
        <v>93409</v>
      </c>
      <c r="F402">
        <v>34.479999999999997</v>
      </c>
      <c r="G402" s="3"/>
    </row>
    <row r="403" spans="1:7" ht="15.6" hidden="1" outlineLevel="2" x14ac:dyDescent="0.6">
      <c r="A403" s="25" t="s">
        <v>92</v>
      </c>
      <c r="B403">
        <v>17</v>
      </c>
      <c r="C403">
        <v>18</v>
      </c>
      <c r="D403">
        <v>162</v>
      </c>
      <c r="E403">
        <v>8417</v>
      </c>
      <c r="F403">
        <v>51.96</v>
      </c>
      <c r="G403" s="3"/>
    </row>
    <row r="404" spans="1:7" ht="15.6" hidden="1" outlineLevel="2" x14ac:dyDescent="0.6">
      <c r="A404" s="25" t="s">
        <v>94</v>
      </c>
      <c r="B404" s="26"/>
      <c r="C404" s="26"/>
      <c r="D404" s="26"/>
      <c r="E404" s="26"/>
      <c r="F404" s="26"/>
      <c r="G404" s="3"/>
    </row>
    <row r="405" spans="1:7" ht="15.6" hidden="1" outlineLevel="2" x14ac:dyDescent="0.6">
      <c r="A405" s="25" t="s">
        <v>93</v>
      </c>
      <c r="B405" s="26"/>
      <c r="C405" s="26"/>
      <c r="D405" s="26"/>
      <c r="E405" s="26"/>
      <c r="F405" s="26"/>
      <c r="G405" s="3"/>
    </row>
    <row r="406" spans="1:7" s="22" customFormat="1" ht="15.6" outlineLevel="1" collapsed="1" x14ac:dyDescent="0.6">
      <c r="A406" s="21" t="s">
        <v>62</v>
      </c>
      <c r="B406" s="14">
        <f t="shared" ref="B406:E406" si="108">B407+B408+B409+B410+B411</f>
        <v>1</v>
      </c>
      <c r="C406" s="14">
        <f t="shared" si="108"/>
        <v>1</v>
      </c>
      <c r="D406" s="14">
        <f t="shared" si="108"/>
        <v>267</v>
      </c>
      <c r="E406" s="14">
        <f t="shared" si="108"/>
        <v>12143</v>
      </c>
      <c r="F406" s="12">
        <f>SUM(F407:F411)/5</f>
        <v>9.0960000000000001</v>
      </c>
      <c r="G406" s="23"/>
    </row>
    <row r="407" spans="1:7" ht="15.6" hidden="1" outlineLevel="2" x14ac:dyDescent="0.6">
      <c r="A407" s="25" t="s">
        <v>89</v>
      </c>
      <c r="B407" s="6">
        <v>1</v>
      </c>
      <c r="C407" s="6">
        <v>1</v>
      </c>
      <c r="D407">
        <v>267</v>
      </c>
      <c r="E407" s="6">
        <v>12143</v>
      </c>
      <c r="F407" s="6">
        <v>45.48</v>
      </c>
      <c r="G407" s="3"/>
    </row>
    <row r="408" spans="1:7" ht="15.6" hidden="1" outlineLevel="2" x14ac:dyDescent="0.6">
      <c r="A408" s="25" t="s">
        <v>91</v>
      </c>
      <c r="B408">
        <v>0</v>
      </c>
      <c r="C408">
        <v>0</v>
      </c>
      <c r="D408">
        <v>0</v>
      </c>
      <c r="E408">
        <v>0</v>
      </c>
      <c r="F408">
        <v>0</v>
      </c>
      <c r="G408" s="3"/>
    </row>
    <row r="409" spans="1:7" ht="15.6" hidden="1" outlineLevel="2" x14ac:dyDescent="0.6">
      <c r="A409" s="25" t="s">
        <v>92</v>
      </c>
      <c r="B409">
        <v>0</v>
      </c>
      <c r="C409">
        <v>0</v>
      </c>
      <c r="D409">
        <v>0</v>
      </c>
      <c r="E409">
        <v>0</v>
      </c>
      <c r="F409">
        <v>0</v>
      </c>
      <c r="G409" s="3"/>
    </row>
    <row r="410" spans="1:7" ht="15.6" hidden="1" outlineLevel="2" x14ac:dyDescent="0.6">
      <c r="A410" s="25" t="s">
        <v>94</v>
      </c>
      <c r="B410" s="26"/>
      <c r="C410" s="26"/>
      <c r="D410" s="26"/>
      <c r="E410" s="26"/>
      <c r="F410" s="26"/>
      <c r="G410" s="3"/>
    </row>
    <row r="411" spans="1:7" ht="15.6" hidden="1" outlineLevel="2" x14ac:dyDescent="0.6">
      <c r="A411" s="25" t="s">
        <v>93</v>
      </c>
      <c r="B411" s="26"/>
      <c r="C411" s="26"/>
      <c r="D411" s="26"/>
      <c r="E411" s="26"/>
      <c r="F411" s="26"/>
      <c r="G411" s="3"/>
    </row>
    <row r="412" spans="1:7" s="22" customFormat="1" ht="15.6" outlineLevel="1" collapsed="1" x14ac:dyDescent="0.6">
      <c r="A412" s="21" t="s">
        <v>63</v>
      </c>
      <c r="B412" s="14">
        <f t="shared" ref="B412:E412" si="109">B413+B414+B415+B416+B417</f>
        <v>60</v>
      </c>
      <c r="C412" s="14">
        <f t="shared" si="109"/>
        <v>31</v>
      </c>
      <c r="D412" s="14">
        <f t="shared" si="109"/>
        <v>4621</v>
      </c>
      <c r="E412" s="14">
        <f t="shared" si="109"/>
        <v>246634</v>
      </c>
      <c r="F412" s="14">
        <f>SUM(F413:F415)/3</f>
        <v>55.236666666666657</v>
      </c>
      <c r="G412" s="10"/>
    </row>
    <row r="413" spans="1:7" ht="15.6" hidden="1" outlineLevel="2" x14ac:dyDescent="0.6">
      <c r="A413" s="25" t="s">
        <v>89</v>
      </c>
      <c r="B413" s="6">
        <v>54</v>
      </c>
      <c r="C413" s="6">
        <v>26</v>
      </c>
      <c r="D413">
        <v>4277</v>
      </c>
      <c r="E413" s="6">
        <v>233854</v>
      </c>
      <c r="F413" s="6">
        <v>54.68</v>
      </c>
      <c r="G413" s="3"/>
    </row>
    <row r="414" spans="1:7" ht="15.6" hidden="1" outlineLevel="2" x14ac:dyDescent="0.6">
      <c r="A414" s="25" t="s">
        <v>91</v>
      </c>
      <c r="B414">
        <v>5</v>
      </c>
      <c r="C414">
        <v>4</v>
      </c>
      <c r="D414">
        <v>335</v>
      </c>
      <c r="E414">
        <v>12106</v>
      </c>
      <c r="F414">
        <v>36.14</v>
      </c>
      <c r="G414" s="3"/>
    </row>
    <row r="415" spans="1:7" ht="15.6" hidden="1" outlineLevel="2" x14ac:dyDescent="0.6">
      <c r="A415" s="25" t="s">
        <v>92</v>
      </c>
      <c r="B415">
        <v>1</v>
      </c>
      <c r="C415">
        <v>1</v>
      </c>
      <c r="D415">
        <v>9</v>
      </c>
      <c r="E415">
        <v>674</v>
      </c>
      <c r="F415">
        <v>74.89</v>
      </c>
      <c r="G415" s="3"/>
    </row>
    <row r="416" spans="1:7" ht="15.6" hidden="1" outlineLevel="2" x14ac:dyDescent="0.6">
      <c r="A416" s="25" t="s">
        <v>94</v>
      </c>
      <c r="B416" s="26"/>
      <c r="C416" s="26"/>
      <c r="D416" s="26"/>
      <c r="E416" s="26"/>
      <c r="F416" s="26"/>
      <c r="G416" s="3"/>
    </row>
    <row r="417" spans="1:7" ht="15.6" hidden="1" outlineLevel="2" x14ac:dyDescent="0.6">
      <c r="A417" s="25" t="s">
        <v>93</v>
      </c>
      <c r="B417" s="26"/>
      <c r="C417" s="26"/>
      <c r="D417" s="26"/>
      <c r="E417" s="26"/>
      <c r="F417" s="26"/>
      <c r="G417" s="3"/>
    </row>
    <row r="418" spans="1:7" s="22" customFormat="1" ht="15.3" customHeight="1" outlineLevel="1" collapsed="1" x14ac:dyDescent="0.6">
      <c r="A418" s="21" t="s">
        <v>64</v>
      </c>
      <c r="B418" s="14">
        <f t="shared" ref="B418:E418" si="110">B419+B420+B421+B422+B423</f>
        <v>19</v>
      </c>
      <c r="C418" s="14">
        <f t="shared" si="110"/>
        <v>8</v>
      </c>
      <c r="D418" s="14">
        <f t="shared" si="110"/>
        <v>1094</v>
      </c>
      <c r="E418" s="14">
        <f t="shared" si="110"/>
        <v>50633</v>
      </c>
      <c r="F418" s="14">
        <f>SUM(F419:F421)/2</f>
        <v>42.465000000000003</v>
      </c>
      <c r="G418" s="10"/>
    </row>
    <row r="419" spans="1:7" ht="15.6" hidden="1" outlineLevel="2" x14ac:dyDescent="0.6">
      <c r="A419" s="25" t="s">
        <v>89</v>
      </c>
      <c r="B419" s="6">
        <v>16</v>
      </c>
      <c r="C419" s="6">
        <v>6</v>
      </c>
      <c r="D419">
        <v>951</v>
      </c>
      <c r="E419" s="6">
        <v>45299</v>
      </c>
      <c r="F419" s="6">
        <v>47.63</v>
      </c>
      <c r="G419" s="3"/>
    </row>
    <row r="420" spans="1:7" ht="15.6" hidden="1" outlineLevel="2" x14ac:dyDescent="0.6">
      <c r="A420" s="25" t="s">
        <v>91</v>
      </c>
      <c r="B420">
        <v>3</v>
      </c>
      <c r="C420">
        <v>2</v>
      </c>
      <c r="D420">
        <v>143</v>
      </c>
      <c r="E420">
        <v>5334</v>
      </c>
      <c r="F420">
        <v>37.299999999999997</v>
      </c>
      <c r="G420" s="3"/>
    </row>
    <row r="421" spans="1:7" ht="15.6" hidden="1" outlineLevel="2" x14ac:dyDescent="0.6">
      <c r="A421" s="25" t="s">
        <v>92</v>
      </c>
      <c r="B421">
        <v>0</v>
      </c>
      <c r="C421">
        <v>0</v>
      </c>
      <c r="D421">
        <v>0</v>
      </c>
      <c r="E421">
        <v>0</v>
      </c>
      <c r="F421">
        <v>0</v>
      </c>
      <c r="G421" s="3"/>
    </row>
    <row r="422" spans="1:7" ht="15.6" hidden="1" outlineLevel="2" x14ac:dyDescent="0.6">
      <c r="A422" s="25" t="s">
        <v>94</v>
      </c>
      <c r="B422" s="26"/>
      <c r="C422" s="26"/>
      <c r="D422" s="26"/>
      <c r="E422" s="26"/>
      <c r="F422" s="26"/>
      <c r="G422" s="3"/>
    </row>
    <row r="423" spans="1:7" ht="15.6" hidden="1" outlineLevel="2" x14ac:dyDescent="0.6">
      <c r="A423" s="25" t="s">
        <v>93</v>
      </c>
      <c r="B423" s="26"/>
      <c r="C423" s="26"/>
      <c r="D423" s="26"/>
      <c r="E423" s="26"/>
      <c r="F423" s="26"/>
      <c r="G423" s="3"/>
    </row>
    <row r="424" spans="1:7" s="22" customFormat="1" ht="15.6" outlineLevel="1" collapsed="1" x14ac:dyDescent="0.6">
      <c r="A424" s="21" t="s">
        <v>65</v>
      </c>
      <c r="B424" s="14">
        <f t="shared" ref="B424:E424" si="111">B425+B426+B427+B428+B429</f>
        <v>0</v>
      </c>
      <c r="C424" s="14">
        <f t="shared" si="111"/>
        <v>0</v>
      </c>
      <c r="D424" s="14">
        <f t="shared" si="111"/>
        <v>0</v>
      </c>
      <c r="E424" s="14">
        <f t="shared" si="111"/>
        <v>0</v>
      </c>
      <c r="F424" s="12">
        <f>SUM(F425:F429)/5</f>
        <v>0</v>
      </c>
      <c r="G424" s="23"/>
    </row>
    <row r="425" spans="1:7" ht="15.6" hidden="1" outlineLevel="2" x14ac:dyDescent="0.6">
      <c r="A425" s="25" t="s">
        <v>89</v>
      </c>
      <c r="B425" s="6">
        <v>0</v>
      </c>
      <c r="C425" s="6">
        <v>0</v>
      </c>
      <c r="D425">
        <v>0</v>
      </c>
      <c r="E425" s="6">
        <v>0</v>
      </c>
      <c r="F425" s="6">
        <v>0</v>
      </c>
      <c r="G425" s="3"/>
    </row>
    <row r="426" spans="1:7" ht="15.6" hidden="1" outlineLevel="2" x14ac:dyDescent="0.6">
      <c r="A426" s="25" t="s">
        <v>91</v>
      </c>
      <c r="B426">
        <v>0</v>
      </c>
      <c r="C426">
        <v>0</v>
      </c>
      <c r="D426">
        <v>0</v>
      </c>
      <c r="E426">
        <v>0</v>
      </c>
      <c r="F426">
        <v>0</v>
      </c>
      <c r="G426" s="3"/>
    </row>
    <row r="427" spans="1:7" ht="15.6" hidden="1" outlineLevel="2" x14ac:dyDescent="0.6">
      <c r="A427" s="25" t="s">
        <v>92</v>
      </c>
      <c r="B427">
        <v>0</v>
      </c>
      <c r="C427">
        <v>0</v>
      </c>
      <c r="D427">
        <v>0</v>
      </c>
      <c r="E427">
        <v>0</v>
      </c>
      <c r="F427">
        <v>0</v>
      </c>
      <c r="G427" s="3"/>
    </row>
    <row r="428" spans="1:7" ht="15.6" hidden="1" outlineLevel="2" x14ac:dyDescent="0.6">
      <c r="A428" s="25" t="s">
        <v>94</v>
      </c>
      <c r="B428" s="26"/>
      <c r="C428" s="26"/>
      <c r="D428" s="26"/>
      <c r="E428" s="26"/>
      <c r="F428" s="26"/>
      <c r="G428" s="3"/>
    </row>
    <row r="429" spans="1:7" ht="15.6" hidden="1" outlineLevel="2" x14ac:dyDescent="0.6">
      <c r="A429" s="25" t="s">
        <v>93</v>
      </c>
      <c r="B429" s="26"/>
      <c r="C429" s="26"/>
      <c r="D429" s="26"/>
      <c r="E429" s="26"/>
      <c r="F429" s="26"/>
      <c r="G429" s="3"/>
    </row>
    <row r="430" spans="1:7" s="22" customFormat="1" ht="15.6" outlineLevel="1" collapsed="1" x14ac:dyDescent="0.6">
      <c r="A430" s="21" t="s">
        <v>66</v>
      </c>
      <c r="B430" s="14">
        <f t="shared" ref="B430:E430" si="112">B431+B432+B433+B434+B435</f>
        <v>6</v>
      </c>
      <c r="C430" s="14">
        <f t="shared" si="112"/>
        <v>4</v>
      </c>
      <c r="D430" s="14">
        <f t="shared" si="112"/>
        <v>138</v>
      </c>
      <c r="E430" s="14">
        <f t="shared" si="112"/>
        <v>6842</v>
      </c>
      <c r="F430" s="14">
        <f>SUM(F431:F433)/2</f>
        <v>27.785</v>
      </c>
      <c r="G430" s="10"/>
    </row>
    <row r="431" spans="1:7" ht="15.6" hidden="1" outlineLevel="2" x14ac:dyDescent="0.6">
      <c r="A431" s="25" t="s">
        <v>89</v>
      </c>
      <c r="B431" s="6">
        <v>6</v>
      </c>
      <c r="C431" s="6">
        <v>4</v>
      </c>
      <c r="D431">
        <v>138</v>
      </c>
      <c r="E431" s="6">
        <v>7668</v>
      </c>
      <c r="F431" s="6">
        <v>55.57</v>
      </c>
      <c r="G431" s="3"/>
    </row>
    <row r="432" spans="1:7" ht="15.6" hidden="1" outlineLevel="2" x14ac:dyDescent="0.6">
      <c r="A432" s="25" t="s">
        <v>91</v>
      </c>
      <c r="B432">
        <v>0</v>
      </c>
      <c r="C432">
        <v>0</v>
      </c>
      <c r="D432">
        <v>0</v>
      </c>
      <c r="E432">
        <v>-826</v>
      </c>
      <c r="F432">
        <v>0</v>
      </c>
      <c r="G432" s="3"/>
    </row>
    <row r="433" spans="1:7" ht="15.6" hidden="1" outlineLevel="2" x14ac:dyDescent="0.6">
      <c r="A433" s="25" t="s">
        <v>92</v>
      </c>
      <c r="B433">
        <v>0</v>
      </c>
      <c r="C433">
        <v>0</v>
      </c>
      <c r="D433">
        <v>0</v>
      </c>
      <c r="E433">
        <v>0</v>
      </c>
      <c r="F433">
        <v>0</v>
      </c>
      <c r="G433" s="3"/>
    </row>
    <row r="434" spans="1:7" ht="15.6" hidden="1" outlineLevel="2" x14ac:dyDescent="0.6">
      <c r="A434" s="25" t="s">
        <v>94</v>
      </c>
      <c r="B434" s="26"/>
      <c r="C434" s="26"/>
      <c r="D434" s="26"/>
      <c r="E434" s="26"/>
      <c r="F434" s="26"/>
      <c r="G434" s="3"/>
    </row>
    <row r="435" spans="1:7" ht="15.6" hidden="1" outlineLevel="2" x14ac:dyDescent="0.6">
      <c r="A435" s="25" t="s">
        <v>93</v>
      </c>
      <c r="B435" s="26"/>
      <c r="C435" s="26"/>
      <c r="D435" s="26"/>
      <c r="E435" s="26"/>
      <c r="F435" s="26"/>
      <c r="G435" s="3"/>
    </row>
    <row r="436" spans="1:7" s="22" customFormat="1" ht="15.6" outlineLevel="1" collapsed="1" x14ac:dyDescent="0.6">
      <c r="A436" s="21" t="s">
        <v>67</v>
      </c>
      <c r="B436" s="14">
        <f t="shared" ref="B436:E436" si="113">B437+B438+B439+B440+B441</f>
        <v>912</v>
      </c>
      <c r="C436" s="14">
        <f t="shared" si="113"/>
        <v>707</v>
      </c>
      <c r="D436" s="14">
        <f t="shared" si="113"/>
        <v>35809</v>
      </c>
      <c r="E436" s="14">
        <f t="shared" si="113"/>
        <v>2030172</v>
      </c>
      <c r="F436" s="14">
        <f>SUM(F437:F439)/3</f>
        <v>48.669999999999995</v>
      </c>
      <c r="G436" s="10"/>
    </row>
    <row r="437" spans="1:7" ht="15.6" hidden="1" outlineLevel="2" x14ac:dyDescent="0.6">
      <c r="A437" s="25" t="s">
        <v>89</v>
      </c>
      <c r="B437" s="6">
        <v>789</v>
      </c>
      <c r="C437" s="6">
        <v>591</v>
      </c>
      <c r="D437">
        <v>30959</v>
      </c>
      <c r="E437" s="6">
        <v>1861294</v>
      </c>
      <c r="F437" s="6">
        <v>60.12</v>
      </c>
      <c r="G437" s="3"/>
    </row>
    <row r="438" spans="1:7" ht="15.6" hidden="1" outlineLevel="2" x14ac:dyDescent="0.6">
      <c r="A438" s="25" t="s">
        <v>91</v>
      </c>
      <c r="B438">
        <v>99</v>
      </c>
      <c r="C438">
        <v>93</v>
      </c>
      <c r="D438">
        <v>4645</v>
      </c>
      <c r="E438">
        <v>158255</v>
      </c>
      <c r="F438">
        <v>34.07</v>
      </c>
      <c r="G438" s="3"/>
    </row>
    <row r="439" spans="1:7" ht="15.6" hidden="1" outlineLevel="2" x14ac:dyDescent="0.6">
      <c r="A439" s="25" t="s">
        <v>92</v>
      </c>
      <c r="B439">
        <v>24</v>
      </c>
      <c r="C439">
        <v>23</v>
      </c>
      <c r="D439">
        <v>205</v>
      </c>
      <c r="E439">
        <v>10623</v>
      </c>
      <c r="F439">
        <v>51.82</v>
      </c>
      <c r="G439" s="3"/>
    </row>
    <row r="440" spans="1:7" ht="15.6" hidden="1" outlineLevel="2" x14ac:dyDescent="0.6">
      <c r="A440" s="25" t="s">
        <v>94</v>
      </c>
      <c r="B440" s="26"/>
      <c r="C440" s="26"/>
      <c r="D440" s="26"/>
      <c r="E440" s="26"/>
      <c r="F440" s="26"/>
      <c r="G440" s="3"/>
    </row>
    <row r="441" spans="1:7" ht="15.6" hidden="1" outlineLevel="2" x14ac:dyDescent="0.6">
      <c r="A441" s="25" t="s">
        <v>93</v>
      </c>
      <c r="B441" s="26"/>
      <c r="C441" s="26"/>
      <c r="D441" s="26"/>
      <c r="E441" s="26"/>
      <c r="F441" s="26"/>
      <c r="G441" s="3"/>
    </row>
    <row r="442" spans="1:7" s="22" customFormat="1" ht="15.6" outlineLevel="1" collapsed="1" x14ac:dyDescent="0.6">
      <c r="A442" s="21" t="s">
        <v>68</v>
      </c>
      <c r="B442" s="14">
        <f t="shared" ref="B442:E442" si="114">B443+B444+B445+B446+B447</f>
        <v>49</v>
      </c>
      <c r="C442" s="14">
        <f t="shared" si="114"/>
        <v>42</v>
      </c>
      <c r="D442" s="14">
        <f t="shared" si="114"/>
        <v>2102</v>
      </c>
      <c r="E442" s="14">
        <f t="shared" si="114"/>
        <v>121452</v>
      </c>
      <c r="F442" s="14">
        <f>SUM(F443:F445)/3</f>
        <v>32.476666666666667</v>
      </c>
      <c r="G442" s="10"/>
    </row>
    <row r="443" spans="1:7" ht="15.6" hidden="1" outlineLevel="2" x14ac:dyDescent="0.6">
      <c r="A443" s="25" t="s">
        <v>89</v>
      </c>
      <c r="B443" s="6">
        <v>41</v>
      </c>
      <c r="C443" s="6">
        <v>34</v>
      </c>
      <c r="D443">
        <v>1634</v>
      </c>
      <c r="E443" s="6">
        <v>106298</v>
      </c>
      <c r="F443" s="6">
        <v>65.05</v>
      </c>
      <c r="G443" s="3"/>
    </row>
    <row r="444" spans="1:7" ht="15.6" hidden="1" outlineLevel="2" x14ac:dyDescent="0.6">
      <c r="A444" s="25" t="s">
        <v>91</v>
      </c>
      <c r="B444">
        <v>8</v>
      </c>
      <c r="C444">
        <v>8</v>
      </c>
      <c r="D444">
        <v>468</v>
      </c>
      <c r="E444">
        <v>15154</v>
      </c>
      <c r="F444">
        <v>32.380000000000003</v>
      </c>
      <c r="G444" s="3"/>
    </row>
    <row r="445" spans="1:7" ht="15.6" hidden="1" outlineLevel="2" x14ac:dyDescent="0.6">
      <c r="A445" s="25" t="s">
        <v>92</v>
      </c>
      <c r="B445">
        <v>0</v>
      </c>
      <c r="C445">
        <v>0</v>
      </c>
      <c r="D445">
        <v>0</v>
      </c>
      <c r="E445">
        <v>0</v>
      </c>
      <c r="F445">
        <v>0</v>
      </c>
      <c r="G445" s="3"/>
    </row>
    <row r="446" spans="1:7" ht="15.6" hidden="1" outlineLevel="2" x14ac:dyDescent="0.6">
      <c r="A446" s="25" t="s">
        <v>94</v>
      </c>
      <c r="B446" s="26"/>
      <c r="C446" s="26"/>
      <c r="D446" s="26"/>
      <c r="E446" s="26"/>
      <c r="F446" s="26"/>
      <c r="G446" s="3"/>
    </row>
    <row r="447" spans="1:7" ht="15.6" hidden="1" outlineLevel="2" x14ac:dyDescent="0.6">
      <c r="A447" s="25" t="s">
        <v>93</v>
      </c>
      <c r="B447" s="26"/>
      <c r="C447" s="26"/>
      <c r="D447" s="26"/>
      <c r="E447" s="26"/>
      <c r="F447" s="26"/>
      <c r="G447" s="3"/>
    </row>
    <row r="448" spans="1:7" s="22" customFormat="1" ht="15.6" outlineLevel="1" collapsed="1" x14ac:dyDescent="0.6">
      <c r="A448" s="21" t="s">
        <v>69</v>
      </c>
      <c r="B448" s="14">
        <f t="shared" ref="B448:E448" si="115">B449+B450+B451+B452+B453</f>
        <v>77</v>
      </c>
      <c r="C448" s="14">
        <f t="shared" si="115"/>
        <v>45</v>
      </c>
      <c r="D448" s="14">
        <f t="shared" si="115"/>
        <v>4170</v>
      </c>
      <c r="E448" s="14">
        <f t="shared" si="115"/>
        <v>214074</v>
      </c>
      <c r="F448" s="14">
        <f>SUM(F449:F451)/3</f>
        <v>45.140000000000008</v>
      </c>
      <c r="G448" s="10"/>
    </row>
    <row r="449" spans="1:7" ht="15.6" hidden="1" outlineLevel="2" x14ac:dyDescent="0.6">
      <c r="A449" s="25" t="s">
        <v>89</v>
      </c>
      <c r="B449" s="6">
        <v>69</v>
      </c>
      <c r="C449" s="6">
        <v>37</v>
      </c>
      <c r="D449">
        <v>3918</v>
      </c>
      <c r="E449" s="6">
        <v>204236</v>
      </c>
      <c r="F449" s="6">
        <v>52.13</v>
      </c>
      <c r="G449" s="3"/>
    </row>
    <row r="450" spans="1:7" ht="15.6" hidden="1" outlineLevel="2" x14ac:dyDescent="0.6">
      <c r="A450" s="25" t="s">
        <v>91</v>
      </c>
      <c r="B450">
        <v>5</v>
      </c>
      <c r="C450">
        <v>5</v>
      </c>
      <c r="D450">
        <v>216</v>
      </c>
      <c r="E450">
        <v>8207</v>
      </c>
      <c r="F450">
        <v>37.99</v>
      </c>
      <c r="G450" s="3"/>
    </row>
    <row r="451" spans="1:7" ht="15.6" hidden="1" outlineLevel="2" x14ac:dyDescent="0.6">
      <c r="A451" s="25" t="s">
        <v>92</v>
      </c>
      <c r="B451">
        <v>3</v>
      </c>
      <c r="C451">
        <v>3</v>
      </c>
      <c r="D451">
        <v>36</v>
      </c>
      <c r="E451">
        <v>1631</v>
      </c>
      <c r="F451">
        <v>45.3</v>
      </c>
      <c r="G451" s="3"/>
    </row>
    <row r="452" spans="1:7" ht="15.6" hidden="1" outlineLevel="2" x14ac:dyDescent="0.6">
      <c r="A452" s="25" t="s">
        <v>94</v>
      </c>
      <c r="B452" s="26"/>
      <c r="C452" s="26"/>
      <c r="D452" s="26"/>
      <c r="E452" s="26"/>
      <c r="F452" s="26"/>
      <c r="G452" s="3"/>
    </row>
    <row r="453" spans="1:7" ht="15.6" hidden="1" outlineLevel="2" x14ac:dyDescent="0.6">
      <c r="A453" s="25" t="s">
        <v>93</v>
      </c>
      <c r="B453" s="26"/>
      <c r="C453" s="26"/>
      <c r="D453" s="26"/>
      <c r="E453" s="26"/>
      <c r="F453" s="26"/>
      <c r="G453" s="3"/>
    </row>
    <row r="454" spans="1:7" s="22" customFormat="1" ht="15.6" outlineLevel="1" collapsed="1" x14ac:dyDescent="0.6">
      <c r="A454" s="21" t="s">
        <v>70</v>
      </c>
      <c r="B454" s="14">
        <f t="shared" ref="B454:E454" si="116">B455+B456+B457+B458+B459</f>
        <v>239</v>
      </c>
      <c r="C454" s="14">
        <f t="shared" si="116"/>
        <v>147</v>
      </c>
      <c r="D454" s="14">
        <f t="shared" si="116"/>
        <v>14667</v>
      </c>
      <c r="E454" s="14">
        <f t="shared" si="116"/>
        <v>864484</v>
      </c>
      <c r="F454" s="14">
        <f>SUM(F455:F457)/3</f>
        <v>52.403333333333336</v>
      </c>
      <c r="G454" s="10"/>
    </row>
    <row r="455" spans="1:7" ht="15.6" hidden="1" outlineLevel="2" x14ac:dyDescent="0.6">
      <c r="A455" s="25" t="s">
        <v>89</v>
      </c>
      <c r="B455" s="6">
        <v>214</v>
      </c>
      <c r="C455" s="6">
        <v>122</v>
      </c>
      <c r="D455">
        <v>13884</v>
      </c>
      <c r="E455" s="6">
        <v>831594</v>
      </c>
      <c r="F455" s="6">
        <v>59.9</v>
      </c>
      <c r="G455" s="3"/>
    </row>
    <row r="456" spans="1:7" ht="15.6" hidden="1" outlineLevel="2" x14ac:dyDescent="0.6">
      <c r="A456" s="25" t="s">
        <v>91</v>
      </c>
      <c r="B456">
        <v>13</v>
      </c>
      <c r="C456">
        <v>11</v>
      </c>
      <c r="D456">
        <v>657</v>
      </c>
      <c r="E456">
        <v>25524</v>
      </c>
      <c r="F456">
        <v>38.85</v>
      </c>
      <c r="G456" s="3"/>
    </row>
    <row r="457" spans="1:7" ht="15.6" hidden="1" outlineLevel="2" x14ac:dyDescent="0.6">
      <c r="A457" s="25" t="s">
        <v>92</v>
      </c>
      <c r="B457">
        <v>12</v>
      </c>
      <c r="C457">
        <v>14</v>
      </c>
      <c r="D457">
        <v>126</v>
      </c>
      <c r="E457">
        <v>7366</v>
      </c>
      <c r="F457">
        <v>58.46</v>
      </c>
      <c r="G457" s="3"/>
    </row>
    <row r="458" spans="1:7" ht="15.6" hidden="1" outlineLevel="2" x14ac:dyDescent="0.6">
      <c r="A458" s="25" t="s">
        <v>94</v>
      </c>
      <c r="B458" s="26"/>
      <c r="C458" s="26"/>
      <c r="D458" s="26"/>
      <c r="E458" s="26"/>
      <c r="F458" s="26"/>
      <c r="G458" s="3"/>
    </row>
    <row r="459" spans="1:7" ht="15.6" hidden="1" outlineLevel="2" x14ac:dyDescent="0.6">
      <c r="A459" s="25" t="s">
        <v>93</v>
      </c>
      <c r="B459" s="26"/>
      <c r="C459" s="26"/>
      <c r="D459" s="26"/>
      <c r="E459" s="26"/>
      <c r="F459" s="26"/>
      <c r="G459" s="3"/>
    </row>
    <row r="460" spans="1:7" s="22" customFormat="1" ht="15.6" outlineLevel="1" collapsed="1" x14ac:dyDescent="0.6">
      <c r="A460" s="21" t="s">
        <v>71</v>
      </c>
      <c r="B460" s="14">
        <f t="shared" ref="B460:E460" si="117">B461+B462+B463+B464+B465</f>
        <v>0</v>
      </c>
      <c r="C460" s="14">
        <f t="shared" si="117"/>
        <v>0</v>
      </c>
      <c r="D460" s="14">
        <f t="shared" si="117"/>
        <v>0</v>
      </c>
      <c r="E460" s="14">
        <f t="shared" si="117"/>
        <v>0</v>
      </c>
      <c r="F460" s="14">
        <f>SUM(F461:F463)/1</f>
        <v>0</v>
      </c>
      <c r="G460" s="23"/>
    </row>
    <row r="461" spans="1:7" ht="15.6" hidden="1" outlineLevel="2" x14ac:dyDescent="0.6">
      <c r="A461" s="25" t="s">
        <v>89</v>
      </c>
      <c r="B461" s="6">
        <v>0</v>
      </c>
      <c r="C461" s="6">
        <v>0</v>
      </c>
      <c r="D461">
        <v>0</v>
      </c>
      <c r="E461" s="6">
        <v>0</v>
      </c>
      <c r="F461" s="6">
        <v>0</v>
      </c>
      <c r="G461" s="3"/>
    </row>
    <row r="462" spans="1:7" ht="15.6" hidden="1" outlineLevel="2" x14ac:dyDescent="0.6">
      <c r="A462" s="25" t="s">
        <v>91</v>
      </c>
      <c r="B462">
        <v>0</v>
      </c>
      <c r="C462">
        <v>0</v>
      </c>
      <c r="D462">
        <v>0</v>
      </c>
      <c r="E462">
        <v>0</v>
      </c>
      <c r="F462">
        <v>0</v>
      </c>
      <c r="G462" s="3"/>
    </row>
    <row r="463" spans="1:7" ht="15.6" hidden="1" outlineLevel="2" x14ac:dyDescent="0.6">
      <c r="A463" s="25" t="s">
        <v>92</v>
      </c>
      <c r="B463">
        <v>0</v>
      </c>
      <c r="C463">
        <v>0</v>
      </c>
      <c r="D463">
        <v>0</v>
      </c>
      <c r="E463">
        <v>0</v>
      </c>
      <c r="F463">
        <v>0</v>
      </c>
      <c r="G463" s="3"/>
    </row>
    <row r="464" spans="1:7" ht="15.6" hidden="1" outlineLevel="2" x14ac:dyDescent="0.6">
      <c r="A464" s="25" t="s">
        <v>94</v>
      </c>
      <c r="B464" s="26"/>
      <c r="C464" s="26"/>
      <c r="D464" s="26"/>
      <c r="E464" s="26"/>
      <c r="F464" s="26"/>
      <c r="G464" s="3"/>
    </row>
    <row r="465" spans="1:7" ht="15.6" hidden="1" outlineLevel="2" x14ac:dyDescent="0.6">
      <c r="A465" s="25" t="s">
        <v>93</v>
      </c>
      <c r="B465" s="26"/>
      <c r="C465" s="26"/>
      <c r="D465" s="26"/>
      <c r="E465" s="26"/>
      <c r="F465" s="26"/>
      <c r="G465" s="3"/>
    </row>
    <row r="466" spans="1:7" s="22" customFormat="1" ht="15.6" outlineLevel="1" collapsed="1" x14ac:dyDescent="0.6">
      <c r="A466" s="21" t="s">
        <v>72</v>
      </c>
      <c r="B466" s="14">
        <f t="shared" ref="B466:E466" si="118">B467+B468+B469+B470+B471</f>
        <v>213</v>
      </c>
      <c r="C466" s="14">
        <f t="shared" si="118"/>
        <v>141</v>
      </c>
      <c r="D466" s="14">
        <f t="shared" si="118"/>
        <v>19175</v>
      </c>
      <c r="E466" s="14">
        <f t="shared" si="118"/>
        <v>835183</v>
      </c>
      <c r="F466" s="14">
        <f>SUM(F467:F469)/3</f>
        <v>41.476666666666659</v>
      </c>
      <c r="G466" s="10"/>
    </row>
    <row r="467" spans="1:7" ht="15.6" hidden="1" outlineLevel="2" x14ac:dyDescent="0.6">
      <c r="A467" s="25" t="s">
        <v>89</v>
      </c>
      <c r="B467" s="6">
        <v>189</v>
      </c>
      <c r="C467" s="6">
        <v>118</v>
      </c>
      <c r="D467">
        <v>17773</v>
      </c>
      <c r="E467" s="6">
        <v>788533</v>
      </c>
      <c r="F467" s="6">
        <v>44.37</v>
      </c>
      <c r="G467" s="3"/>
    </row>
    <row r="468" spans="1:7" ht="15.6" hidden="1" outlineLevel="2" x14ac:dyDescent="0.6">
      <c r="A468" s="25" t="s">
        <v>91</v>
      </c>
      <c r="B468">
        <v>21</v>
      </c>
      <c r="C468">
        <v>20</v>
      </c>
      <c r="D468">
        <v>1381</v>
      </c>
      <c r="E468">
        <v>45993</v>
      </c>
      <c r="F468">
        <v>33.299999999999997</v>
      </c>
      <c r="G468" s="3"/>
    </row>
    <row r="469" spans="1:7" ht="15.6" hidden="1" outlineLevel="2" x14ac:dyDescent="0.6">
      <c r="A469" s="25" t="s">
        <v>92</v>
      </c>
      <c r="B469">
        <v>2</v>
      </c>
      <c r="C469">
        <v>2</v>
      </c>
      <c r="D469">
        <v>12</v>
      </c>
      <c r="E469">
        <v>561</v>
      </c>
      <c r="F469">
        <v>46.76</v>
      </c>
      <c r="G469" s="3"/>
    </row>
    <row r="470" spans="1:7" ht="15.6" hidden="1" outlineLevel="2" x14ac:dyDescent="0.6">
      <c r="A470" s="25" t="s">
        <v>94</v>
      </c>
      <c r="B470">
        <v>1</v>
      </c>
      <c r="C470">
        <v>1</v>
      </c>
      <c r="D470">
        <v>9</v>
      </c>
      <c r="E470">
        <v>96</v>
      </c>
      <c r="F470">
        <v>10.66</v>
      </c>
      <c r="G470" s="3"/>
    </row>
    <row r="471" spans="1:7" ht="15.6" hidden="1" outlineLevel="2" x14ac:dyDescent="0.6">
      <c r="A471" s="25" t="s">
        <v>93</v>
      </c>
      <c r="B471" s="26"/>
      <c r="C471" s="26"/>
      <c r="D471" s="26"/>
      <c r="E471" s="26"/>
      <c r="F471" s="26"/>
      <c r="G471" s="3"/>
    </row>
    <row r="472" spans="1:7" s="22" customFormat="1" ht="15.6" outlineLevel="1" collapsed="1" x14ac:dyDescent="0.6">
      <c r="A472" s="21" t="s">
        <v>73</v>
      </c>
      <c r="B472" s="14">
        <f t="shared" ref="B472:E472" si="119">B473+B474+B475+B476+B477</f>
        <v>2</v>
      </c>
      <c r="C472" s="14">
        <f t="shared" si="119"/>
        <v>1</v>
      </c>
      <c r="D472" s="14">
        <f t="shared" si="119"/>
        <v>243</v>
      </c>
      <c r="E472" s="14">
        <f t="shared" si="119"/>
        <v>8242</v>
      </c>
      <c r="F472" s="14">
        <f>SUM(F473:F475)/1</f>
        <v>33.92</v>
      </c>
      <c r="G472" s="23"/>
    </row>
    <row r="473" spans="1:7" ht="15.6" hidden="1" outlineLevel="2" x14ac:dyDescent="0.6">
      <c r="A473" s="25" t="s">
        <v>89</v>
      </c>
      <c r="B473" s="6">
        <v>2</v>
      </c>
      <c r="C473" s="6">
        <v>1</v>
      </c>
      <c r="D473">
        <v>243</v>
      </c>
      <c r="E473" s="6">
        <v>8242</v>
      </c>
      <c r="F473" s="6">
        <v>33.92</v>
      </c>
      <c r="G473" s="3"/>
    </row>
    <row r="474" spans="1:7" ht="15.6" hidden="1" outlineLevel="2" x14ac:dyDescent="0.6">
      <c r="A474" s="25" t="s">
        <v>91</v>
      </c>
      <c r="B474">
        <v>0</v>
      </c>
      <c r="C474">
        <v>0</v>
      </c>
      <c r="D474">
        <v>0</v>
      </c>
      <c r="E474">
        <v>0</v>
      </c>
      <c r="F474">
        <v>0</v>
      </c>
      <c r="G474" s="3"/>
    </row>
    <row r="475" spans="1:7" ht="15.6" hidden="1" outlineLevel="2" x14ac:dyDescent="0.6">
      <c r="A475" s="25" t="s">
        <v>92</v>
      </c>
      <c r="B475">
        <v>0</v>
      </c>
      <c r="C475">
        <v>0</v>
      </c>
      <c r="D475">
        <v>0</v>
      </c>
      <c r="E475">
        <v>0</v>
      </c>
      <c r="F475">
        <v>0</v>
      </c>
      <c r="G475" s="3"/>
    </row>
    <row r="476" spans="1:7" ht="15.6" hidden="1" outlineLevel="2" x14ac:dyDescent="0.6">
      <c r="A476" s="25" t="s">
        <v>94</v>
      </c>
      <c r="B476"/>
      <c r="C476"/>
      <c r="D476"/>
      <c r="E476"/>
      <c r="F476"/>
      <c r="G476" s="3"/>
    </row>
    <row r="477" spans="1:7" ht="15.6" hidden="1" outlineLevel="2" x14ac:dyDescent="0.6">
      <c r="A477" s="25" t="s">
        <v>93</v>
      </c>
      <c r="B477"/>
      <c r="C477"/>
      <c r="D477"/>
      <c r="E477"/>
      <c r="F477"/>
      <c r="G477" s="3"/>
    </row>
    <row r="478" spans="1:7" s="22" customFormat="1" ht="15.6" outlineLevel="1" collapsed="1" x14ac:dyDescent="0.6">
      <c r="A478" s="21" t="s">
        <v>74</v>
      </c>
      <c r="B478" s="14">
        <f t="shared" ref="B478:E478" si="120">B479+B480+B481+B482+B483</f>
        <v>4</v>
      </c>
      <c r="C478" s="14">
        <f t="shared" si="120"/>
        <v>3</v>
      </c>
      <c r="D478" s="14">
        <f t="shared" si="120"/>
        <v>241</v>
      </c>
      <c r="E478" s="14">
        <f t="shared" si="120"/>
        <v>11023</v>
      </c>
      <c r="F478" s="14">
        <f>SUM(F479:F481)/1</f>
        <v>45.74</v>
      </c>
      <c r="G478" s="10"/>
    </row>
    <row r="479" spans="1:7" ht="15.6" hidden="1" outlineLevel="2" x14ac:dyDescent="0.6">
      <c r="A479" s="25" t="s">
        <v>89</v>
      </c>
      <c r="B479" s="6">
        <v>4</v>
      </c>
      <c r="C479" s="6">
        <v>3</v>
      </c>
      <c r="D479">
        <v>241</v>
      </c>
      <c r="E479" s="6">
        <v>11023</v>
      </c>
      <c r="F479" s="6">
        <v>45.74</v>
      </c>
      <c r="G479" s="3"/>
    </row>
    <row r="480" spans="1:7" ht="15.6" hidden="1" outlineLevel="2" x14ac:dyDescent="0.6">
      <c r="A480" s="25" t="s">
        <v>91</v>
      </c>
      <c r="B480">
        <v>0</v>
      </c>
      <c r="C480">
        <v>0</v>
      </c>
      <c r="D480">
        <v>0</v>
      </c>
      <c r="E480">
        <v>0</v>
      </c>
      <c r="F480">
        <v>0</v>
      </c>
      <c r="G480" s="3"/>
    </row>
    <row r="481" spans="1:7" ht="15.6" hidden="1" outlineLevel="2" x14ac:dyDescent="0.6">
      <c r="A481" s="25" t="s">
        <v>92</v>
      </c>
      <c r="B481">
        <v>0</v>
      </c>
      <c r="C481">
        <v>0</v>
      </c>
      <c r="D481">
        <v>0</v>
      </c>
      <c r="E481">
        <v>0</v>
      </c>
      <c r="F481">
        <v>0</v>
      </c>
      <c r="G481" s="3"/>
    </row>
    <row r="482" spans="1:7" ht="15.6" hidden="1" outlineLevel="2" x14ac:dyDescent="0.6">
      <c r="A482" s="25" t="s">
        <v>94</v>
      </c>
      <c r="B482" s="26"/>
      <c r="C482" s="26"/>
      <c r="D482" s="26"/>
      <c r="E482" s="26"/>
      <c r="F482" s="26"/>
      <c r="G482" s="3"/>
    </row>
    <row r="483" spans="1:7" ht="15.6" hidden="1" outlineLevel="2" x14ac:dyDescent="0.6">
      <c r="A483" s="25" t="s">
        <v>93</v>
      </c>
      <c r="B483" s="26"/>
      <c r="C483" s="26"/>
      <c r="D483" s="26"/>
      <c r="E483" s="26"/>
      <c r="F483" s="26"/>
      <c r="G483" s="3"/>
    </row>
    <row r="484" spans="1:7" s="22" customFormat="1" ht="15.6" outlineLevel="1" collapsed="1" x14ac:dyDescent="0.6">
      <c r="A484" s="21" t="s">
        <v>75</v>
      </c>
      <c r="B484" s="14">
        <f t="shared" ref="B484:E484" si="121">B485+B486+B487+B488+B489</f>
        <v>25</v>
      </c>
      <c r="C484" s="14">
        <f t="shared" si="121"/>
        <v>23</v>
      </c>
      <c r="D484" s="14">
        <f t="shared" si="121"/>
        <v>813</v>
      </c>
      <c r="E484" s="14">
        <f t="shared" si="121"/>
        <v>49344</v>
      </c>
      <c r="F484" s="14">
        <f>SUM(F485:F487)/3</f>
        <v>34.083333333333336</v>
      </c>
      <c r="G484" s="10"/>
    </row>
    <row r="485" spans="1:7" ht="15.6" hidden="1" outlineLevel="2" x14ac:dyDescent="0.6">
      <c r="A485" s="25" t="s">
        <v>89</v>
      </c>
      <c r="B485" s="6">
        <v>23</v>
      </c>
      <c r="C485" s="6">
        <v>21</v>
      </c>
      <c r="D485">
        <v>672</v>
      </c>
      <c r="E485" s="6">
        <v>44200</v>
      </c>
      <c r="F485" s="6">
        <v>65.77</v>
      </c>
      <c r="G485" s="3"/>
    </row>
    <row r="486" spans="1:7" ht="15.6" hidden="1" outlineLevel="2" x14ac:dyDescent="0.6">
      <c r="A486" s="25" t="s">
        <v>91</v>
      </c>
      <c r="B486">
        <v>2</v>
      </c>
      <c r="C486">
        <v>2</v>
      </c>
      <c r="D486">
        <v>141</v>
      </c>
      <c r="E486">
        <v>5144</v>
      </c>
      <c r="F486">
        <v>36.479999999999997</v>
      </c>
      <c r="G486" s="3"/>
    </row>
    <row r="487" spans="1:7" ht="15.6" hidden="1" outlineLevel="2" x14ac:dyDescent="0.6">
      <c r="A487" s="25" t="s">
        <v>92</v>
      </c>
      <c r="B487">
        <v>0</v>
      </c>
      <c r="C487">
        <v>0</v>
      </c>
      <c r="D487">
        <v>0</v>
      </c>
      <c r="E487">
        <v>0</v>
      </c>
      <c r="F487">
        <v>0</v>
      </c>
      <c r="G487" s="3"/>
    </row>
    <row r="488" spans="1:7" ht="15.6" hidden="1" outlineLevel="2" x14ac:dyDescent="0.6">
      <c r="A488" s="25" t="s">
        <v>94</v>
      </c>
      <c r="B488" s="26"/>
      <c r="C488" s="26"/>
      <c r="D488" s="26"/>
      <c r="E488" s="26"/>
      <c r="F488" s="26"/>
      <c r="G488" s="3"/>
    </row>
    <row r="489" spans="1:7" ht="15.6" hidden="1" outlineLevel="2" x14ac:dyDescent="0.6">
      <c r="A489" s="25" t="s">
        <v>93</v>
      </c>
      <c r="B489" s="26"/>
      <c r="C489" s="26"/>
      <c r="D489" s="26"/>
      <c r="E489" s="26"/>
      <c r="F489" s="26"/>
      <c r="G489" s="3"/>
    </row>
    <row r="490" spans="1:7" s="22" customFormat="1" ht="15.6" outlineLevel="1" collapsed="1" x14ac:dyDescent="0.6">
      <c r="A490" s="21" t="s">
        <v>76</v>
      </c>
      <c r="B490" s="14">
        <f t="shared" ref="B490:E490" si="122">B491+B492+B493+B494+B495</f>
        <v>185</v>
      </c>
      <c r="C490" s="14">
        <f t="shared" si="122"/>
        <v>155</v>
      </c>
      <c r="D490" s="14">
        <f t="shared" si="122"/>
        <v>10290</v>
      </c>
      <c r="E490" s="14">
        <f t="shared" si="122"/>
        <v>593362</v>
      </c>
      <c r="F490" s="14">
        <f>SUM(F491:F493)/3</f>
        <v>47.02</v>
      </c>
      <c r="G490" s="10"/>
    </row>
    <row r="491" spans="1:7" ht="15.6" hidden="1" outlineLevel="2" x14ac:dyDescent="0.6">
      <c r="A491" s="25" t="s">
        <v>89</v>
      </c>
      <c r="B491" s="6">
        <v>167</v>
      </c>
      <c r="C491" s="6">
        <v>137</v>
      </c>
      <c r="D491">
        <v>9586</v>
      </c>
      <c r="E491" s="6">
        <v>570481</v>
      </c>
      <c r="F491" s="6">
        <v>59.51</v>
      </c>
      <c r="G491" s="3"/>
    </row>
    <row r="492" spans="1:7" ht="15.6" hidden="1" outlineLevel="2" x14ac:dyDescent="0.6">
      <c r="A492" s="25" t="s">
        <v>91</v>
      </c>
      <c r="B492">
        <v>12</v>
      </c>
      <c r="C492">
        <v>12</v>
      </c>
      <c r="D492">
        <v>650</v>
      </c>
      <c r="E492">
        <v>20151</v>
      </c>
      <c r="F492">
        <v>31</v>
      </c>
      <c r="G492" s="3"/>
    </row>
    <row r="493" spans="1:7" ht="15.6" hidden="1" outlineLevel="2" x14ac:dyDescent="0.6">
      <c r="A493" s="25" t="s">
        <v>92</v>
      </c>
      <c r="B493">
        <v>6</v>
      </c>
      <c r="C493">
        <v>6</v>
      </c>
      <c r="D493">
        <v>54</v>
      </c>
      <c r="E493">
        <v>2730</v>
      </c>
      <c r="F493">
        <v>50.55</v>
      </c>
      <c r="G493" s="3"/>
    </row>
    <row r="494" spans="1:7" ht="15.6" hidden="1" outlineLevel="2" x14ac:dyDescent="0.6">
      <c r="A494" s="25" t="s">
        <v>94</v>
      </c>
      <c r="B494" s="26"/>
      <c r="C494" s="26"/>
      <c r="D494" s="26"/>
      <c r="E494" s="26"/>
      <c r="F494" s="26"/>
      <c r="G494" s="3"/>
    </row>
    <row r="495" spans="1:7" ht="15.6" hidden="1" outlineLevel="2" x14ac:dyDescent="0.6">
      <c r="A495" s="25" t="s">
        <v>93</v>
      </c>
      <c r="B495" s="26"/>
      <c r="C495" s="26"/>
      <c r="D495" s="26"/>
      <c r="E495" s="26"/>
      <c r="F495" s="26"/>
      <c r="G495" s="3"/>
    </row>
    <row r="496" spans="1:7" s="22" customFormat="1" ht="15.6" outlineLevel="1" collapsed="1" x14ac:dyDescent="0.6">
      <c r="A496" s="21" t="s">
        <v>77</v>
      </c>
      <c r="B496" s="14">
        <f t="shared" ref="B496:E496" si="123">B497+B498+B499+B500+B501</f>
        <v>84</v>
      </c>
      <c r="C496" s="14">
        <f t="shared" si="123"/>
        <v>77</v>
      </c>
      <c r="D496" s="14">
        <f t="shared" si="123"/>
        <v>3119</v>
      </c>
      <c r="E496" s="14">
        <f t="shared" si="123"/>
        <v>171541</v>
      </c>
      <c r="F496" s="14">
        <f>SUM(F497:F499)/3</f>
        <v>51.216666666666669</v>
      </c>
      <c r="G496" s="10"/>
    </row>
    <row r="497" spans="1:7" ht="15.6" hidden="1" outlineLevel="2" x14ac:dyDescent="0.6">
      <c r="A497" s="25" t="s">
        <v>89</v>
      </c>
      <c r="B497" s="6">
        <v>71</v>
      </c>
      <c r="C497" s="6">
        <v>63</v>
      </c>
      <c r="D497">
        <v>2703</v>
      </c>
      <c r="E497" s="6">
        <v>157523</v>
      </c>
      <c r="F497" s="6">
        <v>58.28</v>
      </c>
      <c r="G497" s="3"/>
    </row>
    <row r="498" spans="1:7" ht="15.6" hidden="1" outlineLevel="2" x14ac:dyDescent="0.6">
      <c r="A498" s="25" t="s">
        <v>91</v>
      </c>
      <c r="B498">
        <v>7</v>
      </c>
      <c r="C498">
        <v>7</v>
      </c>
      <c r="D498">
        <v>377</v>
      </c>
      <c r="E498">
        <v>11487</v>
      </c>
      <c r="F498">
        <v>30.47</v>
      </c>
      <c r="G498" s="3"/>
    </row>
    <row r="499" spans="1:7" ht="15.6" hidden="1" outlineLevel="2" x14ac:dyDescent="0.6">
      <c r="A499" s="25" t="s">
        <v>92</v>
      </c>
      <c r="B499">
        <v>6</v>
      </c>
      <c r="C499">
        <v>7</v>
      </c>
      <c r="D499">
        <v>39</v>
      </c>
      <c r="E499">
        <v>2531</v>
      </c>
      <c r="F499">
        <v>64.900000000000006</v>
      </c>
      <c r="G499" s="3"/>
    </row>
    <row r="500" spans="1:7" ht="15.6" hidden="1" outlineLevel="2" x14ac:dyDescent="0.6">
      <c r="A500" s="25" t="s">
        <v>94</v>
      </c>
      <c r="B500" s="26"/>
      <c r="C500" s="26"/>
      <c r="D500" s="26"/>
      <c r="E500" s="26"/>
      <c r="F500" s="26"/>
      <c r="G500" s="3"/>
    </row>
    <row r="501" spans="1:7" ht="15.6" hidden="1" outlineLevel="2" x14ac:dyDescent="0.6">
      <c r="A501" s="25" t="s">
        <v>93</v>
      </c>
      <c r="B501" s="26"/>
      <c r="C501" s="26"/>
      <c r="D501" s="26"/>
      <c r="E501" s="26"/>
      <c r="F501" s="26"/>
      <c r="G501" s="3"/>
    </row>
    <row r="502" spans="1:7" s="29" customFormat="1" ht="15.6" outlineLevel="1" collapsed="1" x14ac:dyDescent="0.6">
      <c r="A502" s="21" t="s">
        <v>78</v>
      </c>
      <c r="B502" s="14">
        <f t="shared" ref="B502:E502" si="124">B503+B504+B505+B506+B507</f>
        <v>53</v>
      </c>
      <c r="C502" s="14">
        <f t="shared" si="124"/>
        <v>51</v>
      </c>
      <c r="D502" s="14">
        <f t="shared" si="124"/>
        <v>482</v>
      </c>
      <c r="E502" s="14">
        <f t="shared" si="124"/>
        <v>26491</v>
      </c>
      <c r="F502" s="14">
        <f>SUM(F503:F505)/2</f>
        <v>55</v>
      </c>
    </row>
    <row r="503" spans="1:7" ht="15.6" hidden="1" outlineLevel="2" x14ac:dyDescent="0.6">
      <c r="A503" s="25" t="s">
        <v>89</v>
      </c>
      <c r="B503" s="6">
        <v>50</v>
      </c>
      <c r="C503" s="6">
        <v>48</v>
      </c>
      <c r="D503">
        <v>455</v>
      </c>
      <c r="E503" s="6">
        <v>25005</v>
      </c>
      <c r="F503" s="6">
        <v>54.96</v>
      </c>
      <c r="G503" s="3"/>
    </row>
    <row r="504" spans="1:7" ht="15.6" hidden="1" outlineLevel="2" x14ac:dyDescent="0.6">
      <c r="A504" s="25" t="s">
        <v>91</v>
      </c>
      <c r="B504">
        <v>0</v>
      </c>
      <c r="C504">
        <v>0</v>
      </c>
      <c r="D504">
        <v>0</v>
      </c>
      <c r="E504">
        <v>0</v>
      </c>
      <c r="F504">
        <v>0</v>
      </c>
      <c r="G504" s="3"/>
    </row>
    <row r="505" spans="1:7" ht="15.6" hidden="1" outlineLevel="2" x14ac:dyDescent="0.6">
      <c r="A505" s="25" t="s">
        <v>92</v>
      </c>
      <c r="B505">
        <v>3</v>
      </c>
      <c r="C505">
        <v>3</v>
      </c>
      <c r="D505">
        <v>27</v>
      </c>
      <c r="E505">
        <v>1486</v>
      </c>
      <c r="F505">
        <v>55.04</v>
      </c>
      <c r="G505" s="3"/>
    </row>
    <row r="506" spans="1:7" ht="15.6" hidden="1" outlineLevel="2" x14ac:dyDescent="0.6">
      <c r="A506" s="25" t="s">
        <v>94</v>
      </c>
      <c r="B506" s="26"/>
      <c r="C506" s="26"/>
      <c r="D506" s="26"/>
      <c r="E506" s="26"/>
      <c r="F506" s="26"/>
      <c r="G506" s="3"/>
    </row>
    <row r="507" spans="1:7" ht="15.6" hidden="1" outlineLevel="2" x14ac:dyDescent="0.6">
      <c r="A507" s="25" t="s">
        <v>93</v>
      </c>
      <c r="B507" s="26"/>
      <c r="C507" s="26"/>
      <c r="D507" s="26"/>
      <c r="E507" s="26"/>
      <c r="F507" s="26"/>
      <c r="G507" s="3"/>
    </row>
    <row r="508" spans="1:7" s="22" customFormat="1" ht="15.6" outlineLevel="1" collapsed="1" x14ac:dyDescent="0.6">
      <c r="A508" s="21" t="s">
        <v>79</v>
      </c>
      <c r="B508" s="14">
        <f t="shared" ref="B508:E508" si="125">B509+B510+B511+B512+B513</f>
        <v>107</v>
      </c>
      <c r="C508" s="14">
        <f t="shared" si="125"/>
        <v>81</v>
      </c>
      <c r="D508" s="14">
        <f t="shared" si="125"/>
        <v>7020</v>
      </c>
      <c r="E508" s="14">
        <f t="shared" si="125"/>
        <v>370529</v>
      </c>
      <c r="F508" s="14">
        <f>SUM(F509:F511)/3</f>
        <v>52.98</v>
      </c>
      <c r="G508" s="10"/>
    </row>
    <row r="509" spans="1:7" ht="15.6" hidden="1" outlineLevel="2" x14ac:dyDescent="0.6">
      <c r="A509" s="25" t="s">
        <v>89</v>
      </c>
      <c r="B509" s="6">
        <v>96</v>
      </c>
      <c r="C509" s="6">
        <v>70</v>
      </c>
      <c r="D509">
        <v>6635</v>
      </c>
      <c r="E509" s="6">
        <v>357438</v>
      </c>
      <c r="F509" s="6">
        <v>53.87</v>
      </c>
      <c r="G509" s="3"/>
    </row>
    <row r="510" spans="1:7" ht="15.6" hidden="1" outlineLevel="2" x14ac:dyDescent="0.6">
      <c r="A510" s="25" t="s">
        <v>91</v>
      </c>
      <c r="B510">
        <v>8</v>
      </c>
      <c r="C510">
        <v>8</v>
      </c>
      <c r="D510">
        <v>361</v>
      </c>
      <c r="E510">
        <v>11322</v>
      </c>
      <c r="F510">
        <v>31.36</v>
      </c>
      <c r="G510" s="3"/>
    </row>
    <row r="511" spans="1:7" ht="15.6" hidden="1" outlineLevel="2" x14ac:dyDescent="0.6">
      <c r="A511" s="25" t="s">
        <v>92</v>
      </c>
      <c r="B511">
        <v>3</v>
      </c>
      <c r="C511">
        <v>3</v>
      </c>
      <c r="D511">
        <v>24</v>
      </c>
      <c r="E511">
        <v>1769</v>
      </c>
      <c r="F511">
        <v>73.709999999999994</v>
      </c>
      <c r="G511" s="3"/>
    </row>
    <row r="512" spans="1:7" ht="15.6" hidden="1" outlineLevel="2" x14ac:dyDescent="0.6">
      <c r="A512" s="25" t="s">
        <v>94</v>
      </c>
      <c r="B512" s="26"/>
      <c r="C512" s="26"/>
      <c r="D512" s="26"/>
      <c r="E512" s="26"/>
      <c r="F512" s="26"/>
      <c r="G512" s="3"/>
    </row>
    <row r="513" spans="1:7" ht="15.6" hidden="1" outlineLevel="2" x14ac:dyDescent="0.6">
      <c r="A513" s="25" t="s">
        <v>93</v>
      </c>
      <c r="B513" s="26"/>
      <c r="C513" s="26"/>
      <c r="D513" s="26"/>
      <c r="E513" s="26"/>
      <c r="F513" s="26"/>
      <c r="G513" s="3"/>
    </row>
    <row r="514" spans="1:7" s="22" customFormat="1" ht="15.6" outlineLevel="1" collapsed="1" x14ac:dyDescent="0.6">
      <c r="A514" s="21" t="s">
        <v>80</v>
      </c>
      <c r="B514" s="14">
        <f t="shared" ref="B514:E514" si="126">B515+B516+B517+B518+B519</f>
        <v>159</v>
      </c>
      <c r="C514" s="14">
        <f t="shared" si="126"/>
        <v>116</v>
      </c>
      <c r="D514" s="14">
        <f t="shared" si="126"/>
        <v>6901</v>
      </c>
      <c r="E514" s="14">
        <f t="shared" si="126"/>
        <v>421807</v>
      </c>
      <c r="F514" s="14">
        <f>SUM(F515:F517)/3</f>
        <v>44.76</v>
      </c>
      <c r="G514" s="10"/>
    </row>
    <row r="515" spans="1:7" ht="15.6" hidden="1" outlineLevel="2" x14ac:dyDescent="0.6">
      <c r="A515" s="25" t="s">
        <v>89</v>
      </c>
      <c r="B515" s="6">
        <v>137</v>
      </c>
      <c r="C515" s="6">
        <v>95</v>
      </c>
      <c r="D515">
        <v>6270</v>
      </c>
      <c r="E515" s="6">
        <v>400343</v>
      </c>
      <c r="F515" s="6">
        <v>63.85</v>
      </c>
      <c r="G515" s="3"/>
    </row>
    <row r="516" spans="1:7" ht="15.6" hidden="1" outlineLevel="2" x14ac:dyDescent="0.6">
      <c r="A516" s="25" t="s">
        <v>91</v>
      </c>
      <c r="B516">
        <v>13</v>
      </c>
      <c r="C516">
        <v>12</v>
      </c>
      <c r="D516">
        <v>550</v>
      </c>
      <c r="E516">
        <v>18481</v>
      </c>
      <c r="F516">
        <v>33.6</v>
      </c>
      <c r="G516" s="3"/>
    </row>
    <row r="517" spans="1:7" ht="15.6" hidden="1" outlineLevel="2" x14ac:dyDescent="0.6">
      <c r="A517" s="25" t="s">
        <v>92</v>
      </c>
      <c r="B517">
        <v>9</v>
      </c>
      <c r="C517">
        <v>9</v>
      </c>
      <c r="D517">
        <v>81</v>
      </c>
      <c r="E517">
        <v>2983</v>
      </c>
      <c r="F517">
        <v>36.83</v>
      </c>
      <c r="G517" s="3"/>
    </row>
    <row r="518" spans="1:7" ht="15.6" hidden="1" outlineLevel="2" x14ac:dyDescent="0.6">
      <c r="A518" s="25" t="s">
        <v>94</v>
      </c>
      <c r="B518" s="26"/>
      <c r="C518" s="26"/>
      <c r="D518" s="26"/>
      <c r="E518" s="26"/>
      <c r="F518" s="26"/>
      <c r="G518" s="3"/>
    </row>
    <row r="519" spans="1:7" ht="15.6" hidden="1" outlineLevel="2" x14ac:dyDescent="0.6">
      <c r="A519" s="25" t="s">
        <v>93</v>
      </c>
      <c r="B519" s="26"/>
      <c r="C519" s="26"/>
      <c r="D519" s="26"/>
      <c r="E519" s="26"/>
      <c r="F519" s="26"/>
      <c r="G519" s="3"/>
    </row>
    <row r="520" spans="1:7" outlineLevel="1" collapsed="1" x14ac:dyDescent="0.55000000000000004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3264-48D0-4436-BBC4-E180798860F5}">
  <dimension ref="A1:H514"/>
  <sheetViews>
    <sheetView topLeftCell="A223" zoomScale="98" zoomScaleNormal="98" workbookViewId="0">
      <selection activeCell="L100" sqref="L100"/>
    </sheetView>
  </sheetViews>
  <sheetFormatPr defaultRowHeight="14.4" outlineLevelRow="3" x14ac:dyDescent="0.55000000000000004"/>
  <cols>
    <col min="1" max="1" width="27.62890625" customWidth="1"/>
    <col min="2" max="2" width="12.5234375" style="6" customWidth="1"/>
    <col min="3" max="3" width="14.1015625" style="6" customWidth="1"/>
    <col min="4" max="4" width="13.05078125" style="6" customWidth="1"/>
    <col min="5" max="5" width="14.26171875" style="6" customWidth="1"/>
    <col min="6" max="6" width="10.9453125" style="6" customWidth="1"/>
    <col min="7" max="7" width="10.89453125" customWidth="1"/>
    <col min="12" max="12" width="12.47265625" customWidth="1"/>
  </cols>
  <sheetData>
    <row r="1" spans="1:7" ht="18.3" x14ac:dyDescent="0.7">
      <c r="A1" s="15" t="s">
        <v>99</v>
      </c>
      <c r="C1" s="16"/>
    </row>
    <row r="2" spans="1:7" ht="44.1" customHeight="1" x14ac:dyDescent="0.55000000000000004">
      <c r="A2" s="20" t="s">
        <v>90</v>
      </c>
      <c r="B2" s="17" t="s">
        <v>0</v>
      </c>
      <c r="C2" s="18" t="s">
        <v>84</v>
      </c>
      <c r="D2" s="18" t="s">
        <v>86</v>
      </c>
      <c r="E2" s="19" t="s">
        <v>87</v>
      </c>
      <c r="F2" s="19" t="s">
        <v>88</v>
      </c>
    </row>
    <row r="3" spans="1:7" s="4" customFormat="1" ht="18.899999999999999" customHeight="1" x14ac:dyDescent="0.6">
      <c r="A3" s="1" t="s">
        <v>1</v>
      </c>
      <c r="B3" s="2">
        <f>B4+B5+B6+B7+B8</f>
        <v>105133</v>
      </c>
      <c r="C3" s="2">
        <f t="shared" ref="C3:E3" si="0">C4+C5+C6+C7+C8</f>
        <v>89356</v>
      </c>
      <c r="D3" s="2">
        <f t="shared" si="0"/>
        <v>4288629</v>
      </c>
      <c r="E3" s="2">
        <f t="shared" si="0"/>
        <v>244861311</v>
      </c>
      <c r="F3" s="2"/>
      <c r="G3" s="3"/>
    </row>
    <row r="4" spans="1:7" ht="15.6" outlineLevel="2" x14ac:dyDescent="0.6">
      <c r="A4" s="25" t="s">
        <v>89</v>
      </c>
      <c r="B4" s="26">
        <f>B11+B114+B139+B176+B256+B353</f>
        <v>92507</v>
      </c>
      <c r="C4" s="26">
        <f t="shared" ref="C4:E4" si="1">C11+C114+C139+C176+C256+C353</f>
        <v>76930</v>
      </c>
      <c r="D4" s="26">
        <f t="shared" si="1"/>
        <v>3827586</v>
      </c>
      <c r="E4" s="26">
        <f t="shared" si="1"/>
        <v>228537066</v>
      </c>
      <c r="F4" s="26"/>
      <c r="G4" s="3"/>
    </row>
    <row r="5" spans="1:7" ht="15.6" outlineLevel="2" x14ac:dyDescent="0.6">
      <c r="A5" s="25" t="s">
        <v>91</v>
      </c>
      <c r="B5" s="26">
        <f t="shared" ref="B5:E5" si="2">B12+B115+B140+B177+B257+B354</f>
        <v>7654</v>
      </c>
      <c r="C5" s="26">
        <f t="shared" si="2"/>
        <v>7239</v>
      </c>
      <c r="D5" s="26">
        <f t="shared" si="2"/>
        <v>416450</v>
      </c>
      <c r="E5" s="26">
        <f t="shared" si="2"/>
        <v>14072959</v>
      </c>
      <c r="F5" s="26"/>
      <c r="G5" s="3"/>
    </row>
    <row r="6" spans="1:7" ht="15.6" outlineLevel="2" x14ac:dyDescent="0.6">
      <c r="A6" s="25" t="s">
        <v>92</v>
      </c>
      <c r="B6" s="26">
        <f t="shared" ref="B6:E6" si="3">B13+B116+B141+B178+B258+B355</f>
        <v>4969</v>
      </c>
      <c r="C6" s="26">
        <f t="shared" si="3"/>
        <v>5184</v>
      </c>
      <c r="D6" s="26">
        <f t="shared" si="3"/>
        <v>42789</v>
      </c>
      <c r="E6" s="26">
        <f t="shared" si="3"/>
        <v>2250790</v>
      </c>
      <c r="F6" s="26"/>
      <c r="G6" s="3"/>
    </row>
    <row r="7" spans="1:7" ht="15.6" outlineLevel="2" x14ac:dyDescent="0.6">
      <c r="A7" s="25" t="s">
        <v>94</v>
      </c>
      <c r="B7" s="26">
        <f t="shared" ref="B7:E7" si="4">B14+B117+B142+B179+B259+B356</f>
        <v>3</v>
      </c>
      <c r="C7" s="26">
        <f t="shared" si="4"/>
        <v>3</v>
      </c>
      <c r="D7" s="26">
        <f t="shared" si="4"/>
        <v>1804</v>
      </c>
      <c r="E7" s="26">
        <f t="shared" si="4"/>
        <v>496</v>
      </c>
      <c r="F7" s="26"/>
      <c r="G7" s="3"/>
    </row>
    <row r="8" spans="1:7" ht="15.6" outlineLevel="2" x14ac:dyDescent="0.6">
      <c r="A8" s="25" t="s">
        <v>93</v>
      </c>
      <c r="B8" s="26">
        <f t="shared" ref="B8:E8" si="5">B15+B118+B143+B180+B260+B357</f>
        <v>0</v>
      </c>
      <c r="C8" s="26">
        <f t="shared" si="5"/>
        <v>0</v>
      </c>
      <c r="D8" s="26">
        <f t="shared" si="5"/>
        <v>0</v>
      </c>
      <c r="E8" s="26">
        <f t="shared" si="5"/>
        <v>0</v>
      </c>
      <c r="F8" s="26"/>
      <c r="G8" s="3"/>
    </row>
    <row r="9" spans="1:7" s="5" customFormat="1" x14ac:dyDescent="0.55000000000000004">
      <c r="B9" s="6"/>
      <c r="C9" s="6"/>
      <c r="D9" s="6"/>
      <c r="E9" s="6"/>
      <c r="F9" s="6"/>
    </row>
    <row r="10" spans="1:7" s="4" customFormat="1" ht="23.7" customHeight="1" collapsed="1" x14ac:dyDescent="0.6">
      <c r="A10" s="7" t="s">
        <v>83</v>
      </c>
      <c r="B10" s="8">
        <f>SUM(B11:B15)</f>
        <v>13111</v>
      </c>
      <c r="C10" s="8">
        <f t="shared" ref="C10:E10" si="6">SUM(C11:C15)</f>
        <v>11157</v>
      </c>
      <c r="D10" s="8">
        <f t="shared" si="6"/>
        <v>438241</v>
      </c>
      <c r="E10" s="8">
        <f t="shared" si="6"/>
        <v>25606842</v>
      </c>
      <c r="F10" s="8">
        <f>E11/D10</f>
        <v>55.02345513085266</v>
      </c>
      <c r="G10" s="3"/>
    </row>
    <row r="11" spans="1:7" ht="15.6" outlineLevel="2" x14ac:dyDescent="0.6">
      <c r="A11" s="25" t="s">
        <v>89</v>
      </c>
      <c r="B11" s="26">
        <f>B17+B23+B29+B35+B41+B47+B53+B59+B65+B71+B77+B83+B89+B95+B101+B107</f>
        <v>11745</v>
      </c>
      <c r="C11" s="26">
        <f t="shared" ref="C11:E11" si="7">C17+C23+C29+C35+C41+C47+C53+C59+C65+C71+C77+C83+C89+C95+C101+C107</f>
        <v>9800</v>
      </c>
      <c r="D11" s="26">
        <f t="shared" si="7"/>
        <v>396419</v>
      </c>
      <c r="E11" s="26">
        <f t="shared" si="7"/>
        <v>24113534</v>
      </c>
      <c r="F11" s="26"/>
      <c r="G11" s="3"/>
    </row>
    <row r="12" spans="1:7" ht="15.6" outlineLevel="2" x14ac:dyDescent="0.6">
      <c r="A12" s="25" t="s">
        <v>91</v>
      </c>
      <c r="B12" s="26">
        <f t="shared" ref="B12:E12" si="8">B18+B24+B30+B36+B42+B48+B54+B60+B66+B72+B78+B84+B90+B96+B102+B108</f>
        <v>707</v>
      </c>
      <c r="C12" s="26">
        <f t="shared" si="8"/>
        <v>677</v>
      </c>
      <c r="D12" s="26">
        <f t="shared" si="8"/>
        <v>36246</v>
      </c>
      <c r="E12" s="26">
        <f t="shared" si="8"/>
        <v>1201816</v>
      </c>
      <c r="F12" s="26"/>
      <c r="G12" s="3"/>
    </row>
    <row r="13" spans="1:7" ht="15.6" outlineLevel="2" x14ac:dyDescent="0.6">
      <c r="A13" s="25" t="s">
        <v>92</v>
      </c>
      <c r="B13" s="26">
        <f t="shared" ref="B13:E13" si="9">B19+B25+B31+B37+B43+B49+B55+B61+B67+B73+B79+B85+B91+B97+B103+B109</f>
        <v>659</v>
      </c>
      <c r="C13" s="26">
        <f t="shared" si="9"/>
        <v>680</v>
      </c>
      <c r="D13" s="26">
        <f t="shared" si="9"/>
        <v>5576</v>
      </c>
      <c r="E13" s="26">
        <f t="shared" si="9"/>
        <v>291492</v>
      </c>
      <c r="F13" s="26"/>
      <c r="G13" s="3"/>
    </row>
    <row r="14" spans="1:7" ht="15.6" outlineLevel="2" x14ac:dyDescent="0.6">
      <c r="A14" s="25" t="s">
        <v>94</v>
      </c>
      <c r="B14" s="26">
        <f t="shared" ref="B14:E14" si="10">B20+B26+B32+B38+B44+B50+B56+B62+B68+B74+B80+B86+B92+B98+B104+B110</f>
        <v>0</v>
      </c>
      <c r="C14" s="26">
        <f t="shared" si="10"/>
        <v>0</v>
      </c>
      <c r="D14" s="26">
        <f t="shared" si="10"/>
        <v>0</v>
      </c>
      <c r="E14" s="26">
        <f t="shared" si="10"/>
        <v>0</v>
      </c>
      <c r="F14" s="26"/>
      <c r="G14" s="3"/>
    </row>
    <row r="15" spans="1:7" ht="15.6" outlineLevel="2" x14ac:dyDescent="0.6">
      <c r="A15" s="25" t="s">
        <v>93</v>
      </c>
      <c r="B15" s="26">
        <f t="shared" ref="B15:E15" si="11">B21+B27+B33+B39+B45+B51+B57+B63+B69+B75+B81+B87+B93+B99+B105+B111</f>
        <v>0</v>
      </c>
      <c r="C15" s="26">
        <f t="shared" si="11"/>
        <v>0</v>
      </c>
      <c r="D15" s="26">
        <f t="shared" si="11"/>
        <v>0</v>
      </c>
      <c r="E15" s="26">
        <f t="shared" si="11"/>
        <v>0</v>
      </c>
      <c r="F15" s="26"/>
      <c r="G15" s="3"/>
    </row>
    <row r="16" spans="1:7" s="22" customFormat="1" ht="15.6" outlineLevel="1" x14ac:dyDescent="0.6">
      <c r="A16" s="21" t="s">
        <v>2</v>
      </c>
      <c r="B16" s="14">
        <f>B17+B18+B19+B20+B21</f>
        <v>84</v>
      </c>
      <c r="C16" s="14">
        <f t="shared" ref="C16:E16" si="12">C17+C18+C19+C20+C21</f>
        <v>60</v>
      </c>
      <c r="D16" s="14">
        <f t="shared" si="12"/>
        <v>2791</v>
      </c>
      <c r="E16" s="14">
        <f t="shared" si="12"/>
        <v>165915</v>
      </c>
      <c r="F16" s="14">
        <f>SUM(F17:F19)/3</f>
        <v>41.089999999999996</v>
      </c>
      <c r="G16" s="23"/>
    </row>
    <row r="17" spans="1:7" ht="15.6" hidden="1" outlineLevel="2" x14ac:dyDescent="0.6">
      <c r="A17" s="25" t="s">
        <v>89</v>
      </c>
      <c r="B17" s="6">
        <v>78</v>
      </c>
      <c r="C17">
        <v>55</v>
      </c>
      <c r="D17" s="6">
        <v>2649</v>
      </c>
      <c r="E17" s="6">
        <v>161723</v>
      </c>
      <c r="F17">
        <v>61.05</v>
      </c>
      <c r="G17" s="3"/>
    </row>
    <row r="18" spans="1:7" ht="15.6" hidden="1" outlineLevel="2" x14ac:dyDescent="0.6">
      <c r="A18" s="25" t="s">
        <v>91</v>
      </c>
      <c r="B18">
        <v>3</v>
      </c>
      <c r="C18">
        <v>2</v>
      </c>
      <c r="D18">
        <v>123</v>
      </c>
      <c r="E18">
        <v>3560</v>
      </c>
      <c r="F18">
        <v>28.94</v>
      </c>
      <c r="G18" s="3"/>
    </row>
    <row r="19" spans="1:7" ht="15.6" hidden="1" outlineLevel="2" x14ac:dyDescent="0.6">
      <c r="A19" s="25" t="s">
        <v>92</v>
      </c>
      <c r="B19">
        <v>3</v>
      </c>
      <c r="C19">
        <v>3</v>
      </c>
      <c r="D19">
        <v>19</v>
      </c>
      <c r="E19">
        <v>632</v>
      </c>
      <c r="F19">
        <v>33.28</v>
      </c>
      <c r="G19" s="3"/>
    </row>
    <row r="20" spans="1:7" ht="15.6" hidden="1" outlineLevel="2" x14ac:dyDescent="0.6">
      <c r="A20" s="25" t="s">
        <v>94</v>
      </c>
      <c r="B20">
        <v>0</v>
      </c>
      <c r="C20">
        <v>0</v>
      </c>
      <c r="D20">
        <v>0</v>
      </c>
      <c r="E20">
        <v>0</v>
      </c>
      <c r="F20">
        <v>0</v>
      </c>
      <c r="G20" s="3"/>
    </row>
    <row r="21" spans="1:7" ht="15.6" hidden="1" outlineLevel="2" x14ac:dyDescent="0.6">
      <c r="A21" s="25" t="s">
        <v>93</v>
      </c>
      <c r="B21" s="26"/>
      <c r="C21" s="26"/>
      <c r="D21" s="26"/>
      <c r="E21" s="26"/>
      <c r="F21" s="26"/>
      <c r="G21" s="3"/>
    </row>
    <row r="22" spans="1:7" s="22" customFormat="1" ht="15.6" outlineLevel="1" collapsed="1" x14ac:dyDescent="0.6">
      <c r="A22" s="21" t="s">
        <v>95</v>
      </c>
      <c r="B22" s="14">
        <f t="shared" ref="B22:E22" si="13">B23+B24+B25+B26+B27</f>
        <v>22</v>
      </c>
      <c r="C22" s="14">
        <f t="shared" si="13"/>
        <v>25</v>
      </c>
      <c r="D22" s="14">
        <f t="shared" si="13"/>
        <v>281</v>
      </c>
      <c r="E22" s="14">
        <f t="shared" si="13"/>
        <v>13110</v>
      </c>
      <c r="F22" s="14">
        <f>SUM(F23:F25)/3</f>
        <v>32.04</v>
      </c>
      <c r="G22" s="10"/>
    </row>
    <row r="23" spans="1:7" ht="15.6" hidden="1" outlineLevel="2" x14ac:dyDescent="0.6">
      <c r="A23" s="25" t="s">
        <v>89</v>
      </c>
      <c r="B23" s="6">
        <v>6</v>
      </c>
      <c r="C23">
        <v>6</v>
      </c>
      <c r="D23" s="6">
        <v>121</v>
      </c>
      <c r="E23" s="6">
        <v>7045</v>
      </c>
      <c r="F23">
        <v>58.22</v>
      </c>
      <c r="G23" s="3"/>
    </row>
    <row r="24" spans="1:7" ht="15.6" hidden="1" outlineLevel="2" x14ac:dyDescent="0.6">
      <c r="A24" s="25" t="s">
        <v>91</v>
      </c>
      <c r="B24">
        <v>0</v>
      </c>
      <c r="C24">
        <v>0</v>
      </c>
      <c r="D24">
        <v>0</v>
      </c>
      <c r="E24">
        <v>0</v>
      </c>
      <c r="F24">
        <v>0</v>
      </c>
      <c r="G24" s="3"/>
    </row>
    <row r="25" spans="1:7" ht="15.6" hidden="1" outlineLevel="2" x14ac:dyDescent="0.6">
      <c r="A25" s="25" t="s">
        <v>92</v>
      </c>
      <c r="B25">
        <v>16</v>
      </c>
      <c r="C25">
        <v>19</v>
      </c>
      <c r="D25">
        <v>160</v>
      </c>
      <c r="E25">
        <v>6065</v>
      </c>
      <c r="F25">
        <v>37.9</v>
      </c>
      <c r="G25" s="3"/>
    </row>
    <row r="26" spans="1:7" ht="15.6" hidden="1" outlineLevel="2" x14ac:dyDescent="0.6">
      <c r="A26" s="25" t="s">
        <v>94</v>
      </c>
      <c r="B26" s="26"/>
      <c r="C26" s="26"/>
      <c r="D26" s="26"/>
      <c r="E26" s="26"/>
      <c r="F26" s="26"/>
      <c r="G26" s="3"/>
    </row>
    <row r="27" spans="1:7" ht="15.6" hidden="1" outlineLevel="2" x14ac:dyDescent="0.6">
      <c r="A27" s="25" t="s">
        <v>93</v>
      </c>
      <c r="B27" s="26"/>
      <c r="C27" s="26"/>
      <c r="D27" s="26"/>
      <c r="E27" s="26"/>
      <c r="F27" s="26"/>
      <c r="G27" s="3"/>
    </row>
    <row r="28" spans="1:7" s="22" customFormat="1" ht="15.6" outlineLevel="1" collapsed="1" x14ac:dyDescent="0.6">
      <c r="A28" s="21" t="s">
        <v>3</v>
      </c>
      <c r="B28" s="14">
        <f t="shared" ref="B28:E28" si="14">B29+B30+B31+B32+B33</f>
        <v>170</v>
      </c>
      <c r="C28" s="14">
        <f t="shared" si="14"/>
        <v>115</v>
      </c>
      <c r="D28" s="14">
        <f t="shared" si="14"/>
        <v>6425</v>
      </c>
      <c r="E28" s="14">
        <f t="shared" si="14"/>
        <v>384807</v>
      </c>
      <c r="F28" s="14">
        <f>SUM(F29:F31)/3</f>
        <v>33.339999999999996</v>
      </c>
      <c r="G28" s="10"/>
    </row>
    <row r="29" spans="1:7" ht="15.6" hidden="1" outlineLevel="2" x14ac:dyDescent="0.6">
      <c r="A29" s="25" t="s">
        <v>89</v>
      </c>
      <c r="B29" s="6">
        <v>155</v>
      </c>
      <c r="C29">
        <v>106</v>
      </c>
      <c r="D29" s="6">
        <v>5733</v>
      </c>
      <c r="E29" s="6">
        <v>358921</v>
      </c>
      <c r="F29">
        <v>62.61</v>
      </c>
      <c r="G29" s="3"/>
    </row>
    <row r="30" spans="1:7" ht="15.6" hidden="1" outlineLevel="2" x14ac:dyDescent="0.6">
      <c r="A30" s="25" t="s">
        <v>91</v>
      </c>
      <c r="B30">
        <v>15</v>
      </c>
      <c r="C30">
        <v>9</v>
      </c>
      <c r="D30">
        <v>692</v>
      </c>
      <c r="E30">
        <v>25886</v>
      </c>
      <c r="F30">
        <v>37.409999999999997</v>
      </c>
      <c r="G30" s="3"/>
    </row>
    <row r="31" spans="1:7" ht="15.6" hidden="1" outlineLevel="2" x14ac:dyDescent="0.6">
      <c r="A31" s="25" t="s">
        <v>92</v>
      </c>
      <c r="B31">
        <v>0</v>
      </c>
      <c r="C31">
        <v>0</v>
      </c>
      <c r="D31">
        <v>0</v>
      </c>
      <c r="E31">
        <v>0</v>
      </c>
      <c r="F31">
        <v>0</v>
      </c>
      <c r="G31" s="3"/>
    </row>
    <row r="32" spans="1:7" ht="15.6" hidden="1" outlineLevel="2" x14ac:dyDescent="0.6">
      <c r="A32" s="25" t="s">
        <v>94</v>
      </c>
      <c r="B32" s="26"/>
      <c r="C32" s="26"/>
      <c r="D32" s="26"/>
      <c r="E32" s="26"/>
      <c r="F32" s="26"/>
      <c r="G32" s="3"/>
    </row>
    <row r="33" spans="1:8" ht="15.6" hidden="1" outlineLevel="2" x14ac:dyDescent="0.6">
      <c r="A33" s="25" t="s">
        <v>93</v>
      </c>
      <c r="B33" s="26"/>
      <c r="C33" s="26"/>
      <c r="D33" s="26"/>
      <c r="E33" s="26"/>
      <c r="F33" s="26"/>
      <c r="G33" s="3"/>
    </row>
    <row r="34" spans="1:8" s="22" customFormat="1" ht="15.6" outlineLevel="1" collapsed="1" x14ac:dyDescent="0.6">
      <c r="A34" s="21" t="s">
        <v>4</v>
      </c>
      <c r="B34" s="14">
        <f t="shared" ref="B34:E34" si="15">B35+B36+B37+B38+B39</f>
        <v>4</v>
      </c>
      <c r="C34" s="14">
        <f t="shared" si="15"/>
        <v>5</v>
      </c>
      <c r="D34" s="14">
        <f t="shared" si="15"/>
        <v>107</v>
      </c>
      <c r="E34" s="14">
        <f t="shared" si="15"/>
        <v>6901</v>
      </c>
      <c r="F34" s="14">
        <f>SUM(F35)/1</f>
        <v>64.489999999999995</v>
      </c>
      <c r="G34" s="23"/>
      <c r="H34" s="24"/>
    </row>
    <row r="35" spans="1:8" ht="15.6" hidden="1" outlineLevel="2" x14ac:dyDescent="0.6">
      <c r="A35" s="25" t="s">
        <v>89</v>
      </c>
      <c r="B35" s="6">
        <v>4</v>
      </c>
      <c r="C35">
        <v>5</v>
      </c>
      <c r="D35" s="6">
        <v>107</v>
      </c>
      <c r="E35" s="6">
        <v>6901</v>
      </c>
      <c r="F35">
        <v>64.489999999999995</v>
      </c>
      <c r="G35" s="3"/>
    </row>
    <row r="36" spans="1:8" ht="15.6" hidden="1" outlineLevel="2" x14ac:dyDescent="0.6">
      <c r="A36" s="25" t="s">
        <v>91</v>
      </c>
      <c r="B36">
        <v>0</v>
      </c>
      <c r="C36">
        <v>0</v>
      </c>
      <c r="D36">
        <v>0</v>
      </c>
      <c r="E36">
        <v>0</v>
      </c>
      <c r="F36">
        <v>0</v>
      </c>
      <c r="G36" s="3"/>
    </row>
    <row r="37" spans="1:8" ht="15.6" hidden="1" outlineLevel="2" x14ac:dyDescent="0.6">
      <c r="A37" s="25" t="s">
        <v>92</v>
      </c>
      <c r="B37"/>
      <c r="C37"/>
      <c r="D37"/>
      <c r="E37"/>
      <c r="F37"/>
      <c r="G37" s="3"/>
    </row>
    <row r="38" spans="1:8" ht="15.6" hidden="1" outlineLevel="2" x14ac:dyDescent="0.6">
      <c r="A38" s="25" t="s">
        <v>94</v>
      </c>
      <c r="B38" s="26"/>
      <c r="C38" s="26"/>
      <c r="D38" s="26"/>
      <c r="E38" s="26"/>
      <c r="F38" s="26"/>
      <c r="G38" s="3"/>
    </row>
    <row r="39" spans="1:8" ht="15.6" hidden="1" outlineLevel="2" x14ac:dyDescent="0.6">
      <c r="A39" s="25" t="s">
        <v>93</v>
      </c>
      <c r="B39" s="26"/>
      <c r="C39" s="26"/>
      <c r="D39" s="26"/>
      <c r="E39" s="26"/>
      <c r="F39" s="26"/>
      <c r="G39" s="3"/>
    </row>
    <row r="40" spans="1:8" s="22" customFormat="1" ht="15.6" outlineLevel="1" collapsed="1" x14ac:dyDescent="0.6">
      <c r="A40" s="21" t="s">
        <v>5</v>
      </c>
      <c r="B40" s="14">
        <f t="shared" ref="B40:E40" si="16">B41+B42+B43+B44+B45</f>
        <v>285</v>
      </c>
      <c r="C40" s="14">
        <f t="shared" si="16"/>
        <v>186</v>
      </c>
      <c r="D40" s="14">
        <f t="shared" si="16"/>
        <v>18560</v>
      </c>
      <c r="E40" s="14">
        <f t="shared" si="16"/>
        <v>936181</v>
      </c>
      <c r="F40" s="14">
        <f>SUM(F41:F43)/3</f>
        <v>45.359999999999992</v>
      </c>
      <c r="G40" s="10"/>
    </row>
    <row r="41" spans="1:8" ht="15.6" hidden="1" outlineLevel="2" x14ac:dyDescent="0.6">
      <c r="A41" s="25" t="s">
        <v>89</v>
      </c>
      <c r="B41" s="6">
        <v>241</v>
      </c>
      <c r="C41">
        <v>146</v>
      </c>
      <c r="D41" s="6">
        <v>16329</v>
      </c>
      <c r="E41" s="6">
        <v>859447</v>
      </c>
      <c r="F41">
        <v>52.63</v>
      </c>
      <c r="G41" s="3"/>
    </row>
    <row r="42" spans="1:8" ht="15.6" hidden="1" outlineLevel="2" x14ac:dyDescent="0.6">
      <c r="A42" s="25" t="s">
        <v>91</v>
      </c>
      <c r="B42">
        <v>30</v>
      </c>
      <c r="C42">
        <v>28</v>
      </c>
      <c r="D42">
        <v>2107</v>
      </c>
      <c r="E42">
        <v>70538</v>
      </c>
      <c r="F42">
        <v>33.479999999999997</v>
      </c>
      <c r="G42" s="3"/>
    </row>
    <row r="43" spans="1:8" ht="15.6" hidden="1" outlineLevel="2" x14ac:dyDescent="0.6">
      <c r="A43" s="25" t="s">
        <v>92</v>
      </c>
      <c r="B43">
        <v>14</v>
      </c>
      <c r="C43">
        <v>12</v>
      </c>
      <c r="D43">
        <v>124</v>
      </c>
      <c r="E43">
        <v>6196</v>
      </c>
      <c r="F43">
        <v>49.97</v>
      </c>
      <c r="G43" s="3"/>
    </row>
    <row r="44" spans="1:8" ht="15.6" hidden="1" outlineLevel="2" x14ac:dyDescent="0.6">
      <c r="A44" s="25" t="s">
        <v>94</v>
      </c>
      <c r="B44" s="26"/>
      <c r="C44" s="26"/>
      <c r="D44" s="26"/>
      <c r="E44" s="26"/>
      <c r="F44" s="26"/>
      <c r="G44" s="3"/>
    </row>
    <row r="45" spans="1:8" ht="15.6" hidden="1" outlineLevel="2" x14ac:dyDescent="0.6">
      <c r="A45" s="25" t="s">
        <v>93</v>
      </c>
      <c r="B45" s="26"/>
      <c r="C45" s="26"/>
      <c r="D45" s="26"/>
      <c r="E45" s="26"/>
      <c r="F45" s="26"/>
      <c r="G45" s="3"/>
    </row>
    <row r="46" spans="1:8" s="22" customFormat="1" ht="15.6" outlineLevel="1" collapsed="1" x14ac:dyDescent="0.6">
      <c r="A46" s="21" t="s">
        <v>6</v>
      </c>
      <c r="B46" s="14">
        <f t="shared" ref="B46:E46" si="17">B47+B48+B49+B50+B51</f>
        <v>6</v>
      </c>
      <c r="C46" s="14">
        <f t="shared" si="17"/>
        <v>5</v>
      </c>
      <c r="D46" s="14">
        <f t="shared" si="17"/>
        <v>354</v>
      </c>
      <c r="E46" s="14">
        <f t="shared" si="17"/>
        <v>10392</v>
      </c>
      <c r="F46" s="14">
        <f>SUM(F47:F51)/1</f>
        <v>29.35</v>
      </c>
      <c r="G46" s="10"/>
    </row>
    <row r="47" spans="1:8" ht="15.6" hidden="1" outlineLevel="2" x14ac:dyDescent="0.6">
      <c r="A47" s="25" t="s">
        <v>89</v>
      </c>
      <c r="B47" s="6">
        <v>6</v>
      </c>
      <c r="C47">
        <v>5</v>
      </c>
      <c r="D47" s="6">
        <v>354</v>
      </c>
      <c r="E47" s="6">
        <v>10392</v>
      </c>
      <c r="F47">
        <v>29.35</v>
      </c>
      <c r="G47" s="3"/>
    </row>
    <row r="48" spans="1:8" ht="15.6" hidden="1" outlineLevel="2" x14ac:dyDescent="0.6">
      <c r="A48" s="25" t="s">
        <v>91</v>
      </c>
      <c r="B48">
        <v>0</v>
      </c>
      <c r="C48">
        <v>0</v>
      </c>
      <c r="D48">
        <v>0</v>
      </c>
      <c r="E48">
        <v>0</v>
      </c>
      <c r="F48">
        <v>0</v>
      </c>
      <c r="G48" s="3"/>
    </row>
    <row r="49" spans="1:7" ht="15.6" hidden="1" outlineLevel="2" x14ac:dyDescent="0.6">
      <c r="A49" s="25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 s="3"/>
    </row>
    <row r="50" spans="1:7" ht="15.6" hidden="1" outlineLevel="2" x14ac:dyDescent="0.6">
      <c r="A50" s="25" t="s">
        <v>94</v>
      </c>
      <c r="B50" s="26"/>
      <c r="C50" s="26"/>
      <c r="D50" s="26"/>
      <c r="E50" s="26"/>
      <c r="F50" s="26"/>
      <c r="G50" s="3"/>
    </row>
    <row r="51" spans="1:7" ht="15.6" hidden="1" outlineLevel="2" x14ac:dyDescent="0.6">
      <c r="A51" s="25" t="s">
        <v>93</v>
      </c>
      <c r="B51" s="26"/>
      <c r="C51" s="26"/>
      <c r="D51" s="26"/>
      <c r="E51" s="26"/>
      <c r="F51" s="26"/>
      <c r="G51" s="3"/>
    </row>
    <row r="52" spans="1:7" s="22" customFormat="1" ht="15.6" outlineLevel="1" collapsed="1" x14ac:dyDescent="0.6">
      <c r="A52" s="21" t="s">
        <v>7</v>
      </c>
      <c r="B52" s="14">
        <f t="shared" ref="B52:E52" si="18">B53+B54+B55+B56+B57</f>
        <v>215</v>
      </c>
      <c r="C52" s="14">
        <f t="shared" si="18"/>
        <v>184</v>
      </c>
      <c r="D52" s="14">
        <f t="shared" si="18"/>
        <v>3972</v>
      </c>
      <c r="E52" s="14">
        <f t="shared" si="18"/>
        <v>231567</v>
      </c>
      <c r="F52" s="14">
        <f>SUM(F53:F55)/3</f>
        <v>48.376666666666665</v>
      </c>
      <c r="G52" s="10"/>
    </row>
    <row r="53" spans="1:7" ht="15.6" hidden="1" outlineLevel="2" x14ac:dyDescent="0.6">
      <c r="A53" s="25" t="s">
        <v>89</v>
      </c>
      <c r="B53" s="6">
        <v>168</v>
      </c>
      <c r="C53">
        <v>134</v>
      </c>
      <c r="D53" s="6">
        <v>3364</v>
      </c>
      <c r="E53" s="6">
        <v>206756</v>
      </c>
      <c r="F53">
        <v>61.46</v>
      </c>
      <c r="G53" s="3"/>
    </row>
    <row r="54" spans="1:7" ht="15.6" hidden="1" outlineLevel="2" x14ac:dyDescent="0.6">
      <c r="A54" s="25" t="s">
        <v>91</v>
      </c>
      <c r="B54">
        <v>4</v>
      </c>
      <c r="C54">
        <v>4</v>
      </c>
      <c r="D54">
        <v>327</v>
      </c>
      <c r="E54">
        <v>9226</v>
      </c>
      <c r="F54">
        <v>28.21</v>
      </c>
      <c r="G54" s="3"/>
    </row>
    <row r="55" spans="1:7" ht="15.6" hidden="1" outlineLevel="2" x14ac:dyDescent="0.6">
      <c r="A55" s="25" t="s">
        <v>92</v>
      </c>
      <c r="B55">
        <v>43</v>
      </c>
      <c r="C55">
        <v>46</v>
      </c>
      <c r="D55">
        <v>281</v>
      </c>
      <c r="E55">
        <v>15585</v>
      </c>
      <c r="F55">
        <v>55.46</v>
      </c>
      <c r="G55" s="3"/>
    </row>
    <row r="56" spans="1:7" ht="15.6" hidden="1" outlineLevel="2" x14ac:dyDescent="0.6">
      <c r="A56" s="25" t="s">
        <v>94</v>
      </c>
      <c r="B56" s="26"/>
      <c r="C56" s="26"/>
      <c r="D56" s="26"/>
      <c r="E56" s="26"/>
      <c r="F56" s="26"/>
      <c r="G56" s="3"/>
    </row>
    <row r="57" spans="1:7" ht="15.6" hidden="1" outlineLevel="2" x14ac:dyDescent="0.6">
      <c r="A57" s="25" t="s">
        <v>93</v>
      </c>
      <c r="B57" s="26"/>
      <c r="C57" s="26"/>
      <c r="D57" s="26"/>
      <c r="E57" s="26"/>
      <c r="F57" s="26"/>
      <c r="G57" s="3"/>
    </row>
    <row r="58" spans="1:7" s="22" customFormat="1" ht="15.6" outlineLevel="1" collapsed="1" x14ac:dyDescent="0.6">
      <c r="A58" s="21" t="s">
        <v>8</v>
      </c>
      <c r="B58" s="14">
        <f t="shared" ref="B58:E58" si="19">B59+B60+B61+B62+B63</f>
        <v>13</v>
      </c>
      <c r="C58" s="14">
        <f t="shared" si="19"/>
        <v>11</v>
      </c>
      <c r="D58" s="14">
        <f t="shared" si="19"/>
        <v>501</v>
      </c>
      <c r="E58" s="14">
        <f t="shared" si="19"/>
        <v>25830</v>
      </c>
      <c r="F58" s="14">
        <f>SUM(F59:F63)/2</f>
        <v>64.525000000000006</v>
      </c>
      <c r="G58" s="10"/>
    </row>
    <row r="59" spans="1:7" ht="15.6" hidden="1" outlineLevel="2" x14ac:dyDescent="0.6">
      <c r="A59" s="25" t="s">
        <v>89</v>
      </c>
      <c r="B59" s="6">
        <v>12</v>
      </c>
      <c r="C59">
        <v>10</v>
      </c>
      <c r="D59" s="6">
        <v>492</v>
      </c>
      <c r="E59" s="6">
        <v>25128</v>
      </c>
      <c r="F59">
        <v>51.07</v>
      </c>
      <c r="G59" s="3"/>
    </row>
    <row r="60" spans="1:7" ht="15.6" hidden="1" outlineLevel="2" x14ac:dyDescent="0.6">
      <c r="A60" s="25" t="s">
        <v>91</v>
      </c>
      <c r="B60">
        <v>0</v>
      </c>
      <c r="C60">
        <v>0</v>
      </c>
      <c r="D60">
        <v>0</v>
      </c>
      <c r="E60">
        <v>0</v>
      </c>
      <c r="F60">
        <v>0</v>
      </c>
      <c r="G60" s="3"/>
    </row>
    <row r="61" spans="1:7" ht="15.6" hidden="1" outlineLevel="2" x14ac:dyDescent="0.6">
      <c r="A61" s="25" t="s">
        <v>92</v>
      </c>
      <c r="B61">
        <v>1</v>
      </c>
      <c r="C61">
        <v>1</v>
      </c>
      <c r="D61">
        <v>9</v>
      </c>
      <c r="E61">
        <v>702</v>
      </c>
      <c r="F61">
        <v>77.98</v>
      </c>
      <c r="G61" s="3"/>
    </row>
    <row r="62" spans="1:7" ht="15.6" hidden="1" outlineLevel="2" x14ac:dyDescent="0.6">
      <c r="A62" s="25" t="s">
        <v>94</v>
      </c>
      <c r="B62" s="26"/>
      <c r="C62" s="26"/>
      <c r="D62" s="26"/>
      <c r="E62" s="26"/>
      <c r="F62" s="26"/>
      <c r="G62" s="3"/>
    </row>
    <row r="63" spans="1:7" ht="15.9" hidden="1" customHeight="1" outlineLevel="2" x14ac:dyDescent="0.6">
      <c r="A63" s="25" t="s">
        <v>93</v>
      </c>
      <c r="B63" s="26"/>
      <c r="C63" s="26"/>
      <c r="D63" s="26"/>
      <c r="E63" s="26"/>
      <c r="F63" s="26"/>
      <c r="G63" s="3"/>
    </row>
    <row r="64" spans="1:7" s="22" customFormat="1" ht="15.6" outlineLevel="1" collapsed="1" x14ac:dyDescent="0.6">
      <c r="A64" s="21" t="s">
        <v>9</v>
      </c>
      <c r="B64" s="14">
        <f t="shared" ref="B64:E64" si="20">B65+B66+B67+B68+B69</f>
        <v>44</v>
      </c>
      <c r="C64" s="14">
        <f t="shared" si="20"/>
        <v>33</v>
      </c>
      <c r="D64" s="14">
        <f t="shared" si="20"/>
        <v>1226</v>
      </c>
      <c r="E64" s="14">
        <f t="shared" si="20"/>
        <v>74964</v>
      </c>
      <c r="F64" s="14">
        <f>SUM(F65:F67)/3</f>
        <v>48.656666666666666</v>
      </c>
      <c r="G64" s="10"/>
    </row>
    <row r="65" spans="1:7" ht="15.6" hidden="1" outlineLevel="2" x14ac:dyDescent="0.6">
      <c r="A65" s="25" t="s">
        <v>89</v>
      </c>
      <c r="B65" s="6">
        <v>38</v>
      </c>
      <c r="C65">
        <v>29</v>
      </c>
      <c r="D65" s="6">
        <v>1129</v>
      </c>
      <c r="E65" s="6">
        <v>71222</v>
      </c>
      <c r="F65">
        <v>63.08</v>
      </c>
      <c r="G65" s="3"/>
    </row>
    <row r="66" spans="1:7" ht="15.6" hidden="1" outlineLevel="2" x14ac:dyDescent="0.6">
      <c r="A66" s="25" t="s">
        <v>91</v>
      </c>
      <c r="B66">
        <v>2</v>
      </c>
      <c r="C66">
        <v>0</v>
      </c>
      <c r="D66">
        <v>70</v>
      </c>
      <c r="E66">
        <v>2448</v>
      </c>
      <c r="F66">
        <v>34.97</v>
      </c>
      <c r="G66" s="3"/>
    </row>
    <row r="67" spans="1:7" ht="15.6" hidden="1" outlineLevel="2" x14ac:dyDescent="0.6">
      <c r="A67" s="25" t="s">
        <v>92</v>
      </c>
      <c r="B67">
        <v>4</v>
      </c>
      <c r="C67">
        <v>4</v>
      </c>
      <c r="D67">
        <v>27</v>
      </c>
      <c r="E67">
        <v>1294</v>
      </c>
      <c r="F67">
        <v>47.92</v>
      </c>
      <c r="G67" s="3"/>
    </row>
    <row r="68" spans="1:7" ht="15.6" hidden="1" outlineLevel="2" x14ac:dyDescent="0.6">
      <c r="A68" s="25" t="s">
        <v>94</v>
      </c>
      <c r="B68" s="26"/>
      <c r="C68" s="26"/>
      <c r="D68" s="26"/>
      <c r="E68" s="26"/>
      <c r="F68" s="26"/>
      <c r="G68" s="3"/>
    </row>
    <row r="69" spans="1:7" ht="15.6" hidden="1" outlineLevel="2" x14ac:dyDescent="0.6">
      <c r="A69" s="25" t="s">
        <v>93</v>
      </c>
      <c r="B69" s="26"/>
      <c r="C69" s="26"/>
      <c r="D69" s="26"/>
      <c r="E69" s="26"/>
      <c r="F69" s="26"/>
      <c r="G69" s="3"/>
    </row>
    <row r="70" spans="1:7" s="22" customFormat="1" ht="15.9" customHeight="1" outlineLevel="1" collapsed="1" x14ac:dyDescent="0.6">
      <c r="A70" s="21" t="s">
        <v>10</v>
      </c>
      <c r="B70" s="14">
        <f t="shared" ref="B70:E70" si="21">B71+B72+B73+B74+B75</f>
        <v>854</v>
      </c>
      <c r="C70" s="14">
        <f t="shared" si="21"/>
        <v>662</v>
      </c>
      <c r="D70" s="14">
        <f t="shared" si="21"/>
        <v>30719</v>
      </c>
      <c r="E70" s="14">
        <f t="shared" si="21"/>
        <v>1751063</v>
      </c>
      <c r="F70" s="14">
        <f>SUM(F71:F73)/3</f>
        <v>47.213333333333338</v>
      </c>
      <c r="G70" s="10"/>
    </row>
    <row r="71" spans="1:7" ht="15.6" hidden="1" outlineLevel="2" x14ac:dyDescent="0.6">
      <c r="A71" s="25" t="s">
        <v>89</v>
      </c>
      <c r="B71" s="6">
        <v>753</v>
      </c>
      <c r="C71">
        <v>562</v>
      </c>
      <c r="D71" s="6">
        <v>27142</v>
      </c>
      <c r="E71" s="6">
        <v>1625277</v>
      </c>
      <c r="F71">
        <v>59.88</v>
      </c>
      <c r="G71" s="3"/>
    </row>
    <row r="72" spans="1:7" ht="15.6" hidden="1" outlineLevel="2" x14ac:dyDescent="0.6">
      <c r="A72" s="25" t="s">
        <v>91</v>
      </c>
      <c r="B72">
        <v>51</v>
      </c>
      <c r="C72">
        <v>51</v>
      </c>
      <c r="D72">
        <v>3182</v>
      </c>
      <c r="E72">
        <v>106742</v>
      </c>
      <c r="F72">
        <v>33.549999999999997</v>
      </c>
      <c r="G72" s="3"/>
    </row>
    <row r="73" spans="1:7" ht="15.6" hidden="1" outlineLevel="2" x14ac:dyDescent="0.6">
      <c r="A73" s="25" t="s">
        <v>92</v>
      </c>
      <c r="B73">
        <v>50</v>
      </c>
      <c r="C73">
        <v>49</v>
      </c>
      <c r="D73">
        <v>395</v>
      </c>
      <c r="E73">
        <v>19044</v>
      </c>
      <c r="F73">
        <v>48.21</v>
      </c>
      <c r="G73" s="3"/>
    </row>
    <row r="74" spans="1:7" ht="15.6" hidden="1" outlineLevel="2" x14ac:dyDescent="0.6">
      <c r="A74" s="25" t="s">
        <v>94</v>
      </c>
      <c r="B74" s="26"/>
      <c r="C74" s="26"/>
      <c r="D74" s="26"/>
      <c r="E74" s="26"/>
      <c r="F74" s="26"/>
      <c r="G74" s="3"/>
    </row>
    <row r="75" spans="1:7" ht="17.100000000000001" hidden="1" customHeight="1" outlineLevel="2" x14ac:dyDescent="0.6">
      <c r="A75" s="25" t="s">
        <v>93</v>
      </c>
      <c r="B75" s="26"/>
      <c r="C75" s="26"/>
      <c r="D75" s="26"/>
      <c r="E75" s="26"/>
      <c r="F75" s="26"/>
      <c r="G75" s="3"/>
    </row>
    <row r="76" spans="1:7" s="22" customFormat="1" ht="15.6" outlineLevel="1" collapsed="1" x14ac:dyDescent="0.6">
      <c r="A76" s="21" t="s">
        <v>11</v>
      </c>
      <c r="B76" s="14">
        <f t="shared" ref="B76:E76" si="22">B77+B78+B79+B80+B81</f>
        <v>2184</v>
      </c>
      <c r="C76" s="14">
        <f t="shared" si="22"/>
        <v>1993</v>
      </c>
      <c r="D76" s="14">
        <f t="shared" si="22"/>
        <v>90013</v>
      </c>
      <c r="E76" s="14">
        <f t="shared" si="22"/>
        <v>5802595</v>
      </c>
      <c r="F76" s="14">
        <f>SUM(F77:F79)/3</f>
        <v>49.986666666666657</v>
      </c>
      <c r="G76" s="10"/>
    </row>
    <row r="77" spans="1:7" ht="15.6" hidden="1" outlineLevel="3" x14ac:dyDescent="0.6">
      <c r="A77" s="25" t="s">
        <v>89</v>
      </c>
      <c r="B77" s="6">
        <v>1961</v>
      </c>
      <c r="C77">
        <v>1762</v>
      </c>
      <c r="D77" s="6">
        <v>83384</v>
      </c>
      <c r="E77" s="6">
        <v>5569695</v>
      </c>
      <c r="F77">
        <v>66.8</v>
      </c>
      <c r="G77" s="3"/>
    </row>
    <row r="78" spans="1:7" ht="15.6" hidden="1" outlineLevel="3" x14ac:dyDescent="0.6">
      <c r="A78" s="25" t="s">
        <v>91</v>
      </c>
      <c r="B78">
        <v>135</v>
      </c>
      <c r="C78">
        <v>137</v>
      </c>
      <c r="D78">
        <v>5812</v>
      </c>
      <c r="E78">
        <v>191934</v>
      </c>
      <c r="F78">
        <v>33.020000000000003</v>
      </c>
      <c r="G78" s="3"/>
    </row>
    <row r="79" spans="1:7" ht="15.6" hidden="1" outlineLevel="3" x14ac:dyDescent="0.6">
      <c r="A79" s="25" t="s">
        <v>92</v>
      </c>
      <c r="B79">
        <v>88</v>
      </c>
      <c r="C79">
        <v>94</v>
      </c>
      <c r="D79">
        <v>817</v>
      </c>
      <c r="E79">
        <v>40966</v>
      </c>
      <c r="F79">
        <v>50.14</v>
      </c>
      <c r="G79" s="3"/>
    </row>
    <row r="80" spans="1:7" ht="15.6" hidden="1" outlineLevel="3" x14ac:dyDescent="0.6">
      <c r="A80" s="25" t="s">
        <v>94</v>
      </c>
      <c r="B80" s="26"/>
      <c r="C80" s="26"/>
      <c r="D80" s="26"/>
      <c r="E80" s="26"/>
      <c r="F80" s="26"/>
      <c r="G80" s="3"/>
    </row>
    <row r="81" spans="1:7" ht="15.6" hidden="1" outlineLevel="3" x14ac:dyDescent="0.6">
      <c r="A81" s="25" t="s">
        <v>93</v>
      </c>
      <c r="B81" s="26"/>
      <c r="C81" s="26"/>
      <c r="D81" s="26"/>
      <c r="E81" s="26"/>
      <c r="F81" s="26"/>
      <c r="G81" s="3"/>
    </row>
    <row r="82" spans="1:7" s="22" customFormat="1" ht="15.6" outlineLevel="1" collapsed="1" x14ac:dyDescent="0.6">
      <c r="A82" s="21" t="s">
        <v>12</v>
      </c>
      <c r="B82" s="14">
        <f t="shared" ref="B82:E82" si="23">B83+B84+B85+B86+B87</f>
        <v>445</v>
      </c>
      <c r="C82" s="14">
        <f t="shared" si="23"/>
        <v>332</v>
      </c>
      <c r="D82" s="14">
        <f t="shared" si="23"/>
        <v>29070</v>
      </c>
      <c r="E82" s="14">
        <f t="shared" si="23"/>
        <v>1689360</v>
      </c>
      <c r="F82" s="14">
        <f>SUM(F83:F87)/5</f>
        <v>27.917999999999999</v>
      </c>
      <c r="G82" s="10"/>
    </row>
    <row r="83" spans="1:7" ht="15.6" hidden="1" outlineLevel="2" x14ac:dyDescent="0.6">
      <c r="A83" s="25" t="s">
        <v>89</v>
      </c>
      <c r="B83" s="6">
        <v>375</v>
      </c>
      <c r="C83">
        <v>265</v>
      </c>
      <c r="D83" s="6">
        <v>25704</v>
      </c>
      <c r="E83" s="6">
        <v>1573439</v>
      </c>
      <c r="F83">
        <v>61.21</v>
      </c>
      <c r="G83" s="3"/>
    </row>
    <row r="84" spans="1:7" ht="15.6" hidden="1" outlineLevel="2" x14ac:dyDescent="0.6">
      <c r="A84" s="25" t="s">
        <v>91</v>
      </c>
      <c r="B84">
        <v>59</v>
      </c>
      <c r="C84">
        <v>55</v>
      </c>
      <c r="D84">
        <v>3258</v>
      </c>
      <c r="E84">
        <v>111140</v>
      </c>
      <c r="F84">
        <v>34.11</v>
      </c>
      <c r="G84" s="3"/>
    </row>
    <row r="85" spans="1:7" ht="15.6" hidden="1" outlineLevel="2" x14ac:dyDescent="0.6">
      <c r="A85" s="25" t="s">
        <v>92</v>
      </c>
      <c r="B85">
        <v>11</v>
      </c>
      <c r="C85">
        <v>12</v>
      </c>
      <c r="D85">
        <v>108</v>
      </c>
      <c r="E85">
        <v>4781</v>
      </c>
      <c r="F85">
        <v>44.27</v>
      </c>
      <c r="G85" s="3"/>
    </row>
    <row r="86" spans="1:7" ht="15.6" hidden="1" outlineLevel="2" x14ac:dyDescent="0.6">
      <c r="A86" s="25" t="s">
        <v>94</v>
      </c>
      <c r="B86" s="26"/>
      <c r="C86" s="26"/>
      <c r="D86" s="26"/>
      <c r="E86" s="26"/>
      <c r="F86" s="26"/>
      <c r="G86" s="3"/>
    </row>
    <row r="87" spans="1:7" ht="15.6" hidden="1" outlineLevel="2" x14ac:dyDescent="0.6">
      <c r="A87" s="25" t="s">
        <v>93</v>
      </c>
      <c r="B87" s="26"/>
      <c r="C87" s="26"/>
      <c r="D87" s="26"/>
      <c r="E87" s="26"/>
      <c r="F87" s="26"/>
      <c r="G87" s="3"/>
    </row>
    <row r="88" spans="1:7" s="22" customFormat="1" ht="15.6" outlineLevel="1" collapsed="1" x14ac:dyDescent="0.6">
      <c r="A88" s="21" t="s">
        <v>13</v>
      </c>
      <c r="B88" s="14">
        <f t="shared" ref="B88:E88" si="24">B89+B90+B91+B92+B93</f>
        <v>471</v>
      </c>
      <c r="C88" s="14">
        <f t="shared" si="24"/>
        <v>393</v>
      </c>
      <c r="D88" s="14">
        <f t="shared" si="24"/>
        <v>19576</v>
      </c>
      <c r="E88" s="14">
        <f t="shared" si="24"/>
        <v>1008621</v>
      </c>
      <c r="F88" s="14">
        <f>SUM(F89:F91)/3</f>
        <v>43.4</v>
      </c>
      <c r="G88" s="10"/>
    </row>
    <row r="89" spans="1:7" ht="15.6" hidden="1" outlineLevel="2" x14ac:dyDescent="0.6">
      <c r="A89" s="25" t="s">
        <v>89</v>
      </c>
      <c r="B89" s="6">
        <v>430</v>
      </c>
      <c r="C89">
        <v>356</v>
      </c>
      <c r="D89" s="6">
        <v>18012</v>
      </c>
      <c r="E89" s="6">
        <v>953651</v>
      </c>
      <c r="F89">
        <v>52.95</v>
      </c>
      <c r="G89" s="3"/>
    </row>
    <row r="90" spans="1:7" ht="15.6" hidden="1" outlineLevel="2" x14ac:dyDescent="0.6">
      <c r="A90" s="25" t="s">
        <v>91</v>
      </c>
      <c r="B90">
        <v>27</v>
      </c>
      <c r="C90">
        <v>23</v>
      </c>
      <c r="D90">
        <v>1439</v>
      </c>
      <c r="E90">
        <v>49626</v>
      </c>
      <c r="F90">
        <v>34.49</v>
      </c>
      <c r="G90" s="3"/>
    </row>
    <row r="91" spans="1:7" ht="15.6" hidden="1" outlineLevel="2" x14ac:dyDescent="0.6">
      <c r="A91" s="25" t="s">
        <v>92</v>
      </c>
      <c r="B91">
        <v>14</v>
      </c>
      <c r="C91">
        <v>14</v>
      </c>
      <c r="D91">
        <v>125</v>
      </c>
      <c r="E91">
        <v>5344</v>
      </c>
      <c r="F91">
        <v>42.76</v>
      </c>
      <c r="G91" s="3"/>
    </row>
    <row r="92" spans="1:7" ht="15.6" hidden="1" outlineLevel="2" x14ac:dyDescent="0.6">
      <c r="A92" s="25" t="s">
        <v>94</v>
      </c>
      <c r="B92" s="26"/>
      <c r="C92" s="26"/>
      <c r="D92" s="26"/>
      <c r="E92" s="26"/>
      <c r="F92" s="26"/>
      <c r="G92" s="3"/>
    </row>
    <row r="93" spans="1:7" ht="15.6" hidden="1" outlineLevel="2" x14ac:dyDescent="0.6">
      <c r="A93" s="25" t="s">
        <v>93</v>
      </c>
      <c r="B93" s="26"/>
      <c r="C93" s="26"/>
      <c r="D93" s="26"/>
      <c r="E93" s="26"/>
      <c r="F93" s="26"/>
      <c r="G93" s="3"/>
    </row>
    <row r="94" spans="1:7" s="22" customFormat="1" ht="15.6" outlineLevel="1" collapsed="1" x14ac:dyDescent="0.6">
      <c r="A94" s="21" t="s">
        <v>14</v>
      </c>
      <c r="B94" s="14">
        <f t="shared" ref="B94:E94" si="25">B95+B96+B97+B98+B99</f>
        <v>3313</v>
      </c>
      <c r="C94" s="14">
        <f t="shared" si="25"/>
        <v>2924</v>
      </c>
      <c r="D94" s="14">
        <f t="shared" si="25"/>
        <v>89858</v>
      </c>
      <c r="E94" s="14">
        <f t="shared" si="25"/>
        <v>5381679</v>
      </c>
      <c r="F94" s="14">
        <f>SUM(F95:F97)/3</f>
        <v>50.29</v>
      </c>
      <c r="G94" s="10"/>
    </row>
    <row r="95" spans="1:7" ht="15.6" hidden="1" outlineLevel="2" x14ac:dyDescent="0.6">
      <c r="A95" s="25" t="s">
        <v>89</v>
      </c>
      <c r="B95" s="6">
        <v>2998</v>
      </c>
      <c r="C95">
        <v>2604</v>
      </c>
      <c r="D95" s="6">
        <v>81631</v>
      </c>
      <c r="E95" s="6">
        <v>5069133</v>
      </c>
      <c r="F95">
        <v>62.1</v>
      </c>
      <c r="G95" s="3"/>
    </row>
    <row r="96" spans="1:7" ht="15.6" hidden="1" outlineLevel="2" x14ac:dyDescent="0.6">
      <c r="A96" s="25" t="s">
        <v>91</v>
      </c>
      <c r="B96">
        <v>133</v>
      </c>
      <c r="C96">
        <v>132</v>
      </c>
      <c r="D96">
        <v>6622</v>
      </c>
      <c r="E96">
        <v>224479</v>
      </c>
      <c r="F96">
        <v>33.9</v>
      </c>
      <c r="G96" s="3"/>
    </row>
    <row r="97" spans="1:7" ht="15.6" hidden="1" outlineLevel="2" x14ac:dyDescent="0.6">
      <c r="A97" s="25" t="s">
        <v>92</v>
      </c>
      <c r="B97">
        <v>182</v>
      </c>
      <c r="C97">
        <v>188</v>
      </c>
      <c r="D97">
        <v>1605</v>
      </c>
      <c r="E97">
        <v>88067</v>
      </c>
      <c r="F97">
        <v>54.87</v>
      </c>
      <c r="G97" s="3"/>
    </row>
    <row r="98" spans="1:7" ht="15.6" hidden="1" outlineLevel="2" x14ac:dyDescent="0.6">
      <c r="A98" s="25" t="s">
        <v>94</v>
      </c>
      <c r="B98" s="26"/>
      <c r="C98" s="26"/>
      <c r="D98" s="26"/>
      <c r="E98" s="26"/>
      <c r="F98" s="26"/>
      <c r="G98" s="3"/>
    </row>
    <row r="99" spans="1:7" ht="15.6" hidden="1" outlineLevel="2" x14ac:dyDescent="0.6">
      <c r="A99" s="25" t="s">
        <v>93</v>
      </c>
      <c r="B99" s="26"/>
      <c r="C99" s="26"/>
      <c r="D99" s="26"/>
      <c r="E99" s="26"/>
      <c r="F99" s="26"/>
      <c r="G99" s="3"/>
    </row>
    <row r="100" spans="1:7" s="22" customFormat="1" ht="15.6" outlineLevel="1" collapsed="1" x14ac:dyDescent="0.6">
      <c r="A100" s="21" t="s">
        <v>15</v>
      </c>
      <c r="B100" s="14">
        <f t="shared" ref="B100:E100" si="26">B101+B102+B103+B104+B105</f>
        <v>680</v>
      </c>
      <c r="C100" s="14">
        <f t="shared" si="26"/>
        <v>553</v>
      </c>
      <c r="D100" s="14">
        <f t="shared" si="26"/>
        <v>31491</v>
      </c>
      <c r="E100" s="14">
        <f t="shared" si="26"/>
        <v>1750140</v>
      </c>
      <c r="F100" s="14">
        <f>SUM(F101:F103)/3</f>
        <v>43.9</v>
      </c>
      <c r="G100" s="10"/>
    </row>
    <row r="101" spans="1:7" ht="15.6" hidden="1" outlineLevel="2" x14ac:dyDescent="0.6">
      <c r="A101" s="25" t="s">
        <v>89</v>
      </c>
      <c r="B101" s="6">
        <v>632</v>
      </c>
      <c r="C101">
        <v>503</v>
      </c>
      <c r="D101" s="6">
        <v>29449</v>
      </c>
      <c r="E101" s="6">
        <v>1685262</v>
      </c>
      <c r="F101">
        <v>57.23</v>
      </c>
      <c r="G101" s="3"/>
    </row>
    <row r="102" spans="1:7" ht="15.6" hidden="1" outlineLevel="2" x14ac:dyDescent="0.6">
      <c r="A102" s="25" t="s">
        <v>91</v>
      </c>
      <c r="B102">
        <v>34</v>
      </c>
      <c r="C102">
        <v>34</v>
      </c>
      <c r="D102">
        <v>1898</v>
      </c>
      <c r="E102">
        <v>58599</v>
      </c>
      <c r="F102">
        <v>30.87</v>
      </c>
      <c r="G102" s="3"/>
    </row>
    <row r="103" spans="1:7" ht="15.6" hidden="1" outlineLevel="2" x14ac:dyDescent="0.6">
      <c r="A103" s="25" t="s">
        <v>92</v>
      </c>
      <c r="B103">
        <v>14</v>
      </c>
      <c r="C103">
        <v>16</v>
      </c>
      <c r="D103">
        <v>144</v>
      </c>
      <c r="E103">
        <v>6279</v>
      </c>
      <c r="F103">
        <v>43.6</v>
      </c>
      <c r="G103" s="3"/>
    </row>
    <row r="104" spans="1:7" ht="15.6" hidden="1" outlineLevel="2" x14ac:dyDescent="0.6">
      <c r="A104" s="25" t="s">
        <v>94</v>
      </c>
      <c r="B104" s="26"/>
      <c r="C104" s="26"/>
      <c r="D104" s="26"/>
      <c r="E104" s="26"/>
      <c r="F104" s="26"/>
      <c r="G104" s="3"/>
    </row>
    <row r="105" spans="1:7" ht="15.6" hidden="1" outlineLevel="2" x14ac:dyDescent="0.6">
      <c r="A105" s="25" t="s">
        <v>93</v>
      </c>
      <c r="B105" s="26"/>
      <c r="C105" s="26"/>
      <c r="D105" s="26"/>
      <c r="E105" s="26"/>
      <c r="F105" s="26"/>
      <c r="G105" s="3"/>
    </row>
    <row r="106" spans="1:7" s="22" customFormat="1" ht="15.6" outlineLevel="1" collapsed="1" x14ac:dyDescent="0.6">
      <c r="A106" s="21" t="s">
        <v>16</v>
      </c>
      <c r="B106" s="14">
        <f t="shared" ref="B106:E106" si="27">B107+B108+B109+B110+B111</f>
        <v>4321</v>
      </c>
      <c r="C106" s="14">
        <f t="shared" si="27"/>
        <v>3676</v>
      </c>
      <c r="D106" s="14">
        <f t="shared" si="27"/>
        <v>113297</v>
      </c>
      <c r="E106" s="14">
        <f t="shared" si="27"/>
        <v>6373717</v>
      </c>
      <c r="F106" s="14">
        <f>SUM(F107:F109)/3</f>
        <v>48.68</v>
      </c>
      <c r="G106" s="10"/>
    </row>
    <row r="107" spans="1:7" ht="15.6" hidden="1" outlineLevel="2" x14ac:dyDescent="0.6">
      <c r="A107" s="25" t="s">
        <v>89</v>
      </c>
      <c r="B107" s="6">
        <v>3888</v>
      </c>
      <c r="C107">
        <v>3252</v>
      </c>
      <c r="D107" s="6">
        <v>100819</v>
      </c>
      <c r="E107" s="6">
        <v>5929542</v>
      </c>
      <c r="F107">
        <v>58.81</v>
      </c>
      <c r="G107" s="3"/>
    </row>
    <row r="108" spans="1:7" ht="15.6" hidden="1" outlineLevel="2" x14ac:dyDescent="0.6">
      <c r="A108" s="25" t="s">
        <v>91</v>
      </c>
      <c r="B108">
        <v>214</v>
      </c>
      <c r="C108">
        <v>202</v>
      </c>
      <c r="D108">
        <v>10716</v>
      </c>
      <c r="E108">
        <v>347638</v>
      </c>
      <c r="F108">
        <v>32.44</v>
      </c>
      <c r="G108" s="3"/>
    </row>
    <row r="109" spans="1:7" ht="15.6" hidden="1" outlineLevel="2" x14ac:dyDescent="0.6">
      <c r="A109" s="25" t="s">
        <v>92</v>
      </c>
      <c r="B109">
        <v>219</v>
      </c>
      <c r="C109">
        <v>222</v>
      </c>
      <c r="D109">
        <v>1762</v>
      </c>
      <c r="E109">
        <v>96537</v>
      </c>
      <c r="F109">
        <v>54.79</v>
      </c>
      <c r="G109" s="3"/>
    </row>
    <row r="110" spans="1:7" ht="15.6" hidden="1" outlineLevel="2" x14ac:dyDescent="0.6">
      <c r="A110" s="25" t="s">
        <v>94</v>
      </c>
      <c r="B110" s="26"/>
      <c r="C110" s="26"/>
      <c r="D110" s="26"/>
      <c r="E110" s="26"/>
      <c r="F110" s="26"/>
      <c r="G110" s="3"/>
    </row>
    <row r="111" spans="1:7" ht="15.6" hidden="1" outlineLevel="2" x14ac:dyDescent="0.6">
      <c r="A111" s="25" t="s">
        <v>93</v>
      </c>
      <c r="B111" s="26"/>
      <c r="C111" s="26"/>
      <c r="D111" s="26"/>
      <c r="E111" s="26"/>
      <c r="F111" s="26"/>
      <c r="G111" s="3"/>
    </row>
    <row r="112" spans="1:7" ht="15.6" outlineLevel="1" collapsed="1" x14ac:dyDescent="0.6">
      <c r="A112" s="25"/>
      <c r="B112" s="26"/>
      <c r="C112" s="26"/>
      <c r="D112" s="26"/>
      <c r="E112" s="26"/>
      <c r="F112" s="26"/>
      <c r="G112" s="3"/>
    </row>
    <row r="113" spans="1:7" s="4" customFormat="1" ht="24" customHeight="1" x14ac:dyDescent="0.6">
      <c r="A113" s="11" t="s">
        <v>82</v>
      </c>
      <c r="B113" s="9">
        <f>SUM(B114:B118)</f>
        <v>1426</v>
      </c>
      <c r="C113" s="9">
        <f t="shared" ref="C113:E113" si="28">SUM(C114:C118)</f>
        <v>1156</v>
      </c>
      <c r="D113" s="9">
        <f t="shared" si="28"/>
        <v>83039</v>
      </c>
      <c r="E113" s="9">
        <f t="shared" si="28"/>
        <v>4168551</v>
      </c>
      <c r="F113" s="8">
        <f>E114/D113</f>
        <v>46.712364069894868</v>
      </c>
      <c r="G113" s="10"/>
    </row>
    <row r="114" spans="1:7" ht="15.6" outlineLevel="2" x14ac:dyDescent="0.6">
      <c r="A114" s="25" t="s">
        <v>89</v>
      </c>
      <c r="B114" s="26">
        <f>B120+B126+B132</f>
        <v>1237</v>
      </c>
      <c r="C114" s="26">
        <f t="shared" ref="C114:E114" si="29">C120+C126+C132</f>
        <v>959</v>
      </c>
      <c r="D114" s="26">
        <f t="shared" si="29"/>
        <v>74472</v>
      </c>
      <c r="E114" s="26">
        <f t="shared" si="29"/>
        <v>3878948</v>
      </c>
      <c r="F114" s="26"/>
      <c r="G114" s="3"/>
    </row>
    <row r="115" spans="1:7" ht="15.6" outlineLevel="2" x14ac:dyDescent="0.6">
      <c r="A115" s="25" t="s">
        <v>91</v>
      </c>
      <c r="B115" s="26">
        <f t="shared" ref="B115:E115" si="30">B121+B127+B133</f>
        <v>126</v>
      </c>
      <c r="C115" s="26">
        <f t="shared" si="30"/>
        <v>123</v>
      </c>
      <c r="D115" s="26">
        <f t="shared" si="30"/>
        <v>7981</v>
      </c>
      <c r="E115" s="26">
        <f t="shared" si="30"/>
        <v>259027</v>
      </c>
      <c r="F115" s="26"/>
      <c r="G115" s="3"/>
    </row>
    <row r="116" spans="1:7" ht="15.6" outlineLevel="2" x14ac:dyDescent="0.6">
      <c r="A116" s="25" t="s">
        <v>92</v>
      </c>
      <c r="B116" s="26">
        <f t="shared" ref="B116:E116" si="31">B122+B128+B134</f>
        <v>63</v>
      </c>
      <c r="C116" s="26">
        <f t="shared" si="31"/>
        <v>74</v>
      </c>
      <c r="D116" s="26">
        <f t="shared" si="31"/>
        <v>586</v>
      </c>
      <c r="E116" s="26">
        <f t="shared" si="31"/>
        <v>30576</v>
      </c>
      <c r="F116" s="26"/>
      <c r="G116" s="3"/>
    </row>
    <row r="117" spans="1:7" ht="15.6" outlineLevel="2" x14ac:dyDescent="0.6">
      <c r="A117" s="25" t="s">
        <v>94</v>
      </c>
      <c r="B117" s="26">
        <f t="shared" ref="B117:E117" si="32">B123+B129+B135</f>
        <v>0</v>
      </c>
      <c r="C117" s="26">
        <f t="shared" si="32"/>
        <v>0</v>
      </c>
      <c r="D117" s="26">
        <f t="shared" si="32"/>
        <v>0</v>
      </c>
      <c r="E117" s="26">
        <f t="shared" si="32"/>
        <v>0</v>
      </c>
      <c r="F117" s="26"/>
      <c r="G117" s="3"/>
    </row>
    <row r="118" spans="1:7" ht="15.6" outlineLevel="2" x14ac:dyDescent="0.6">
      <c r="A118" s="25" t="s">
        <v>93</v>
      </c>
      <c r="B118" s="26">
        <f t="shared" ref="B118:E118" si="33">B124+B130+B136</f>
        <v>0</v>
      </c>
      <c r="C118" s="26">
        <f t="shared" si="33"/>
        <v>0</v>
      </c>
      <c r="D118" s="26">
        <f t="shared" si="33"/>
        <v>0</v>
      </c>
      <c r="E118" s="26">
        <f t="shared" si="33"/>
        <v>0</v>
      </c>
      <c r="F118" s="26"/>
      <c r="G118" s="3"/>
    </row>
    <row r="119" spans="1:7" s="22" customFormat="1" ht="14.4" customHeight="1" outlineLevel="1" x14ac:dyDescent="0.6">
      <c r="A119" s="21" t="s">
        <v>17</v>
      </c>
      <c r="B119" s="14">
        <f t="shared" ref="B119:E119" si="34">B120+B121+B122+B123+B124</f>
        <v>775</v>
      </c>
      <c r="C119" s="14">
        <f t="shared" si="34"/>
        <v>630</v>
      </c>
      <c r="D119" s="14">
        <f t="shared" si="34"/>
        <v>49285</v>
      </c>
      <c r="E119" s="14">
        <f t="shared" si="34"/>
        <v>2453134</v>
      </c>
      <c r="F119" s="12">
        <f>SUM(F120:F124)/5</f>
        <v>27.790000000000003</v>
      </c>
      <c r="G119" s="10"/>
    </row>
    <row r="120" spans="1:7" ht="15.6" hidden="1" outlineLevel="2" x14ac:dyDescent="0.6">
      <c r="A120" s="25" t="s">
        <v>89</v>
      </c>
      <c r="B120" s="6">
        <v>669</v>
      </c>
      <c r="C120">
        <v>516</v>
      </c>
      <c r="D120" s="6">
        <v>43930</v>
      </c>
      <c r="E120" s="6">
        <v>2271004</v>
      </c>
      <c r="F120">
        <v>51.7</v>
      </c>
      <c r="G120" s="3"/>
    </row>
    <row r="121" spans="1:7" ht="15.6" hidden="1" outlineLevel="2" x14ac:dyDescent="0.6">
      <c r="A121" s="25" t="s">
        <v>91</v>
      </c>
      <c r="B121">
        <v>73</v>
      </c>
      <c r="C121">
        <v>74</v>
      </c>
      <c r="D121">
        <v>5040</v>
      </c>
      <c r="E121">
        <v>164958</v>
      </c>
      <c r="F121">
        <v>32.729999999999997</v>
      </c>
      <c r="G121" s="3"/>
    </row>
    <row r="122" spans="1:7" ht="15.6" hidden="1" outlineLevel="2" x14ac:dyDescent="0.6">
      <c r="A122" s="25" t="s">
        <v>92</v>
      </c>
      <c r="B122">
        <v>33</v>
      </c>
      <c r="C122">
        <v>40</v>
      </c>
      <c r="D122">
        <v>315</v>
      </c>
      <c r="E122">
        <v>17172</v>
      </c>
      <c r="F122">
        <v>54.52</v>
      </c>
      <c r="G122" s="3"/>
    </row>
    <row r="123" spans="1:7" ht="15.6" hidden="1" outlineLevel="2" x14ac:dyDescent="0.6">
      <c r="A123" s="25" t="s">
        <v>94</v>
      </c>
      <c r="B123" s="26"/>
      <c r="C123" s="26"/>
      <c r="D123" s="26"/>
      <c r="E123" s="26"/>
      <c r="F123" s="26"/>
      <c r="G123" s="3"/>
    </row>
    <row r="124" spans="1:7" ht="15.6" hidden="1" outlineLevel="2" x14ac:dyDescent="0.6">
      <c r="A124" s="25" t="s">
        <v>93</v>
      </c>
      <c r="B124" s="26"/>
      <c r="C124" s="26"/>
      <c r="D124" s="26"/>
      <c r="E124" s="26"/>
      <c r="F124" s="26"/>
      <c r="G124" s="3"/>
    </row>
    <row r="125" spans="1:7" s="22" customFormat="1" ht="15.6" outlineLevel="1" collapsed="1" x14ac:dyDescent="0.6">
      <c r="A125" s="21" t="s">
        <v>18</v>
      </c>
      <c r="B125" s="14">
        <f t="shared" ref="B125:E125" si="35">B126+B127+B128+B129+B130</f>
        <v>523</v>
      </c>
      <c r="C125" s="14">
        <f t="shared" si="35"/>
        <v>419</v>
      </c>
      <c r="D125" s="14">
        <f t="shared" si="35"/>
        <v>27274</v>
      </c>
      <c r="E125" s="14">
        <f t="shared" si="35"/>
        <v>1415178</v>
      </c>
      <c r="F125" s="14">
        <f>SUM(F126:F128)/3</f>
        <v>45.536666666666669</v>
      </c>
      <c r="G125" s="10"/>
    </row>
    <row r="126" spans="1:7" ht="15.6" hidden="1" outlineLevel="2" x14ac:dyDescent="0.6">
      <c r="A126" s="25" t="s">
        <v>89</v>
      </c>
      <c r="B126" s="6">
        <v>456</v>
      </c>
      <c r="C126">
        <v>353</v>
      </c>
      <c r="D126" s="6">
        <v>24662</v>
      </c>
      <c r="E126" s="6">
        <v>1326788</v>
      </c>
      <c r="F126">
        <v>53.8</v>
      </c>
      <c r="G126" s="3"/>
    </row>
    <row r="127" spans="1:7" ht="15.6" hidden="1" outlineLevel="2" x14ac:dyDescent="0.6">
      <c r="A127" s="25" t="s">
        <v>91</v>
      </c>
      <c r="B127">
        <v>44</v>
      </c>
      <c r="C127">
        <v>40</v>
      </c>
      <c r="D127">
        <v>2397</v>
      </c>
      <c r="E127">
        <v>77541</v>
      </c>
      <c r="F127">
        <v>32.35</v>
      </c>
      <c r="G127" s="3"/>
    </row>
    <row r="128" spans="1:7" ht="15.6" hidden="1" outlineLevel="2" x14ac:dyDescent="0.6">
      <c r="A128" s="25" t="s">
        <v>92</v>
      </c>
      <c r="B128">
        <v>23</v>
      </c>
      <c r="C128">
        <v>26</v>
      </c>
      <c r="D128">
        <v>215</v>
      </c>
      <c r="E128">
        <v>10849</v>
      </c>
      <c r="F128">
        <v>50.46</v>
      </c>
      <c r="G128" s="3"/>
    </row>
    <row r="129" spans="1:7" ht="15.6" hidden="1" outlineLevel="2" x14ac:dyDescent="0.6">
      <c r="A129" s="25" t="s">
        <v>94</v>
      </c>
      <c r="B129" s="26"/>
      <c r="C129" s="26"/>
      <c r="D129" s="26"/>
      <c r="E129" s="26"/>
      <c r="F129" s="26"/>
      <c r="G129" s="3"/>
    </row>
    <row r="130" spans="1:7" ht="15.6" hidden="1" outlineLevel="2" x14ac:dyDescent="0.6">
      <c r="A130" s="25" t="s">
        <v>93</v>
      </c>
      <c r="B130" s="26"/>
      <c r="C130" s="26"/>
      <c r="D130" s="26"/>
      <c r="E130" s="26"/>
      <c r="F130" s="26"/>
      <c r="G130" s="3"/>
    </row>
    <row r="131" spans="1:7" s="22" customFormat="1" ht="15.6" outlineLevel="1" collapsed="1" x14ac:dyDescent="0.6">
      <c r="A131" s="21" t="s">
        <v>19</v>
      </c>
      <c r="B131" s="14">
        <f t="shared" ref="B131:E131" si="36">B132+B133+B134+B135+B136</f>
        <v>128</v>
      </c>
      <c r="C131" s="14">
        <f t="shared" si="36"/>
        <v>107</v>
      </c>
      <c r="D131" s="14">
        <f t="shared" si="36"/>
        <v>6480</v>
      </c>
      <c r="E131" s="14">
        <f t="shared" si="36"/>
        <v>300239</v>
      </c>
      <c r="F131" s="14">
        <f>SUM(F132:F134)/3</f>
        <v>41.273333333333333</v>
      </c>
      <c r="G131" s="10"/>
    </row>
    <row r="132" spans="1:7" ht="15.6" hidden="1" outlineLevel="2" x14ac:dyDescent="0.6">
      <c r="A132" s="25" t="s">
        <v>89</v>
      </c>
      <c r="B132" s="6">
        <v>112</v>
      </c>
      <c r="C132">
        <v>90</v>
      </c>
      <c r="D132" s="6">
        <v>5880</v>
      </c>
      <c r="E132" s="6">
        <v>281156</v>
      </c>
      <c r="F132">
        <v>47.82</v>
      </c>
      <c r="G132" s="3"/>
    </row>
    <row r="133" spans="1:7" ht="15.6" hidden="1" outlineLevel="2" x14ac:dyDescent="0.6">
      <c r="A133" s="25" t="s">
        <v>91</v>
      </c>
      <c r="B133">
        <v>9</v>
      </c>
      <c r="C133">
        <v>9</v>
      </c>
      <c r="D133">
        <v>544</v>
      </c>
      <c r="E133">
        <v>16528</v>
      </c>
      <c r="F133">
        <v>30.38</v>
      </c>
      <c r="G133" s="3"/>
    </row>
    <row r="134" spans="1:7" ht="15.6" hidden="1" outlineLevel="2" x14ac:dyDescent="0.6">
      <c r="A134" s="25" t="s">
        <v>92</v>
      </c>
      <c r="B134">
        <v>7</v>
      </c>
      <c r="C134">
        <v>8</v>
      </c>
      <c r="D134">
        <v>56</v>
      </c>
      <c r="E134">
        <v>2555</v>
      </c>
      <c r="F134">
        <v>45.62</v>
      </c>
      <c r="G134" s="3"/>
    </row>
    <row r="135" spans="1:7" ht="15.6" hidden="1" outlineLevel="2" x14ac:dyDescent="0.6">
      <c r="A135" s="25" t="s">
        <v>94</v>
      </c>
      <c r="B135" s="26"/>
      <c r="C135" s="26"/>
      <c r="D135" s="26"/>
      <c r="E135" s="26"/>
      <c r="F135" s="26"/>
      <c r="G135" s="3"/>
    </row>
    <row r="136" spans="1:7" ht="15.6" hidden="1" outlineLevel="2" x14ac:dyDescent="0.6">
      <c r="A136" s="25" t="s">
        <v>93</v>
      </c>
      <c r="B136" s="26"/>
      <c r="C136" s="26"/>
      <c r="D136" s="26"/>
      <c r="E136" s="26"/>
      <c r="F136" s="26"/>
      <c r="G136" s="3"/>
    </row>
    <row r="137" spans="1:7" ht="15.6" outlineLevel="1" collapsed="1" x14ac:dyDescent="0.6">
      <c r="A137" s="25"/>
      <c r="B137" s="26"/>
      <c r="C137" s="26"/>
      <c r="D137" s="26"/>
      <c r="E137" s="26"/>
      <c r="F137" s="26"/>
      <c r="G137" s="3"/>
    </row>
    <row r="138" spans="1:7" s="4" customFormat="1" ht="23.4" customHeight="1" x14ac:dyDescent="0.6">
      <c r="A138" s="11" t="s">
        <v>81</v>
      </c>
      <c r="B138" s="9">
        <f>SUM(B139:B143)</f>
        <v>18136</v>
      </c>
      <c r="C138" s="9">
        <f t="shared" ref="C138:E138" si="37">SUM(C139:C143)</f>
        <v>14855</v>
      </c>
      <c r="D138" s="9">
        <f t="shared" si="37"/>
        <v>1094028</v>
      </c>
      <c r="E138" s="9">
        <f t="shared" si="37"/>
        <v>64306760</v>
      </c>
      <c r="F138" s="8">
        <f>E139/D138</f>
        <v>55.475070107894865</v>
      </c>
      <c r="G138" s="3"/>
    </row>
    <row r="139" spans="1:7" ht="15.6" outlineLevel="2" x14ac:dyDescent="0.6">
      <c r="A139" s="25" t="s">
        <v>89</v>
      </c>
      <c r="B139" s="26">
        <f>B145+B151+B157+B163+B169</f>
        <v>15645</v>
      </c>
      <c r="C139" s="26">
        <f t="shared" ref="C139:E139" si="38">C145+C151+C157+C163+C169</f>
        <v>12412</v>
      </c>
      <c r="D139" s="26">
        <f t="shared" si="38"/>
        <v>991875</v>
      </c>
      <c r="E139" s="26">
        <f t="shared" si="38"/>
        <v>60691280</v>
      </c>
      <c r="F139" s="26"/>
      <c r="G139" s="3"/>
    </row>
    <row r="140" spans="1:7" ht="15.6" outlineLevel="2" x14ac:dyDescent="0.6">
      <c r="A140" s="25" t="s">
        <v>91</v>
      </c>
      <c r="B140" s="26">
        <f t="shared" ref="B140:E140" si="39">B146+B152+B158+B164+B170</f>
        <v>1670</v>
      </c>
      <c r="C140" s="26">
        <f t="shared" si="39"/>
        <v>1587</v>
      </c>
      <c r="D140" s="26">
        <f t="shared" si="39"/>
        <v>94158</v>
      </c>
      <c r="E140" s="26">
        <f t="shared" si="39"/>
        <v>3197744</v>
      </c>
      <c r="F140" s="26"/>
      <c r="G140" s="3"/>
    </row>
    <row r="141" spans="1:7" ht="15.6" outlineLevel="2" x14ac:dyDescent="0.6">
      <c r="A141" s="25" t="s">
        <v>92</v>
      </c>
      <c r="B141" s="26">
        <f t="shared" ref="B141:E141" si="40">B147+B153+B159+B165+B171</f>
        <v>820</v>
      </c>
      <c r="C141" s="26">
        <f t="shared" si="40"/>
        <v>855</v>
      </c>
      <c r="D141" s="26">
        <f t="shared" si="40"/>
        <v>7568</v>
      </c>
      <c r="E141" s="26">
        <f t="shared" si="40"/>
        <v>417723</v>
      </c>
      <c r="F141" s="26"/>
      <c r="G141" s="3"/>
    </row>
    <row r="142" spans="1:7" ht="15.6" outlineLevel="2" x14ac:dyDescent="0.6">
      <c r="A142" s="25" t="s">
        <v>94</v>
      </c>
      <c r="B142" s="26">
        <f t="shared" ref="B142:E142" si="41">B148+B154+B160+B166+B172</f>
        <v>1</v>
      </c>
      <c r="C142" s="26">
        <f t="shared" si="41"/>
        <v>1</v>
      </c>
      <c r="D142" s="26">
        <f t="shared" si="41"/>
        <v>427</v>
      </c>
      <c r="E142" s="26">
        <f t="shared" si="41"/>
        <v>13</v>
      </c>
      <c r="F142" s="26"/>
      <c r="G142" s="3"/>
    </row>
    <row r="143" spans="1:7" ht="15.6" outlineLevel="2" x14ac:dyDescent="0.6">
      <c r="A143" s="25" t="s">
        <v>93</v>
      </c>
      <c r="B143" s="26">
        <f t="shared" ref="B143:E143" si="42">B149+B155+B161+B167+B173</f>
        <v>0</v>
      </c>
      <c r="C143" s="26">
        <f t="shared" si="42"/>
        <v>0</v>
      </c>
      <c r="D143" s="26">
        <f t="shared" si="42"/>
        <v>0</v>
      </c>
      <c r="E143" s="26">
        <f t="shared" si="42"/>
        <v>0</v>
      </c>
      <c r="F143" s="26"/>
      <c r="G143" s="3"/>
    </row>
    <row r="144" spans="1:7" s="22" customFormat="1" ht="15.6" outlineLevel="1" x14ac:dyDescent="0.6">
      <c r="A144" s="21" t="s">
        <v>20</v>
      </c>
      <c r="B144" s="14">
        <f t="shared" ref="B144:E144" si="43">B145+B146+B147+B148+B149</f>
        <v>1058</v>
      </c>
      <c r="C144" s="14">
        <f t="shared" si="43"/>
        <v>795</v>
      </c>
      <c r="D144" s="14">
        <f t="shared" si="43"/>
        <v>70169</v>
      </c>
      <c r="E144" s="14">
        <f t="shared" si="43"/>
        <v>3257349</v>
      </c>
      <c r="F144" s="14">
        <f>SUM(F145:F147)/3</f>
        <v>45.096666666666671</v>
      </c>
      <c r="G144" s="10"/>
    </row>
    <row r="145" spans="1:7" ht="15.6" hidden="1" outlineLevel="2" x14ac:dyDescent="0.6">
      <c r="A145" s="25" t="s">
        <v>89</v>
      </c>
      <c r="B145" s="6">
        <v>892</v>
      </c>
      <c r="C145">
        <v>640</v>
      </c>
      <c r="D145" s="6">
        <v>61698</v>
      </c>
      <c r="E145" s="6">
        <v>2978818</v>
      </c>
      <c r="F145">
        <v>48.28</v>
      </c>
      <c r="G145" s="3"/>
    </row>
    <row r="146" spans="1:7" ht="15.6" hidden="1" outlineLevel="2" x14ac:dyDescent="0.6">
      <c r="A146" s="25" t="s">
        <v>91</v>
      </c>
      <c r="B146">
        <v>128</v>
      </c>
      <c r="C146">
        <v>112</v>
      </c>
      <c r="D146">
        <v>8104</v>
      </c>
      <c r="E146">
        <v>258295</v>
      </c>
      <c r="F146">
        <v>31.87</v>
      </c>
      <c r="G146" s="3"/>
    </row>
    <row r="147" spans="1:7" ht="15.6" hidden="1" outlineLevel="2" x14ac:dyDescent="0.6">
      <c r="A147" s="25" t="s">
        <v>92</v>
      </c>
      <c r="B147">
        <v>38</v>
      </c>
      <c r="C147">
        <v>43</v>
      </c>
      <c r="D147">
        <v>367</v>
      </c>
      <c r="E147">
        <v>20236</v>
      </c>
      <c r="F147">
        <v>55.14</v>
      </c>
      <c r="G147" s="3"/>
    </row>
    <row r="148" spans="1:7" ht="15.6" hidden="1" outlineLevel="2" x14ac:dyDescent="0.6">
      <c r="A148" s="25" t="s">
        <v>94</v>
      </c>
      <c r="B148" s="26"/>
      <c r="C148" s="26"/>
      <c r="D148" s="26"/>
      <c r="E148" s="26"/>
      <c r="F148" s="26"/>
      <c r="G148" s="3"/>
    </row>
    <row r="149" spans="1:7" ht="15.6" hidden="1" outlineLevel="2" x14ac:dyDescent="0.6">
      <c r="A149" s="25" t="s">
        <v>93</v>
      </c>
      <c r="B149" s="26"/>
      <c r="C149" s="26"/>
      <c r="D149" s="26"/>
      <c r="E149" s="26"/>
      <c r="F149" s="26"/>
      <c r="G149" s="3"/>
    </row>
    <row r="150" spans="1:7" s="22" customFormat="1" ht="15.6" outlineLevel="1" collapsed="1" x14ac:dyDescent="0.6">
      <c r="A150" s="21" t="s">
        <v>21</v>
      </c>
      <c r="B150" s="14">
        <f t="shared" ref="B150:E150" si="44">B151+B152+B153+B154+B155</f>
        <v>4164</v>
      </c>
      <c r="C150" s="14">
        <f t="shared" si="44"/>
        <v>3446</v>
      </c>
      <c r="D150" s="14">
        <f t="shared" si="44"/>
        <v>257785</v>
      </c>
      <c r="E150" s="14">
        <f t="shared" si="44"/>
        <v>16015294</v>
      </c>
      <c r="F150" s="14">
        <f>SUM(F151:F153)/3</f>
        <v>50.923333333333339</v>
      </c>
      <c r="G150" s="10"/>
    </row>
    <row r="151" spans="1:7" ht="15.6" hidden="1" outlineLevel="2" x14ac:dyDescent="0.6">
      <c r="A151" s="25" t="s">
        <v>89</v>
      </c>
      <c r="B151" s="6">
        <v>3574</v>
      </c>
      <c r="C151">
        <v>2876</v>
      </c>
      <c r="D151" s="6">
        <v>237542</v>
      </c>
      <c r="E151" s="6">
        <v>15275579</v>
      </c>
      <c r="F151">
        <v>64.31</v>
      </c>
      <c r="G151" s="3"/>
    </row>
    <row r="152" spans="1:7" ht="15.6" hidden="1" outlineLevel="2" x14ac:dyDescent="0.6">
      <c r="A152" s="25" t="s">
        <v>91</v>
      </c>
      <c r="B152">
        <v>347</v>
      </c>
      <c r="C152">
        <v>320</v>
      </c>
      <c r="D152">
        <v>17596</v>
      </c>
      <c r="E152">
        <v>621786</v>
      </c>
      <c r="F152">
        <v>35.340000000000003</v>
      </c>
      <c r="G152" s="3"/>
    </row>
    <row r="153" spans="1:7" ht="15.6" hidden="1" outlineLevel="2" x14ac:dyDescent="0.6">
      <c r="A153" s="25" t="s">
        <v>92</v>
      </c>
      <c r="B153">
        <v>242</v>
      </c>
      <c r="C153">
        <v>249</v>
      </c>
      <c r="D153">
        <v>2220</v>
      </c>
      <c r="E153">
        <v>117916</v>
      </c>
      <c r="F153">
        <v>53.12</v>
      </c>
      <c r="G153" s="3"/>
    </row>
    <row r="154" spans="1:7" ht="15.6" hidden="1" outlineLevel="2" x14ac:dyDescent="0.6">
      <c r="A154" s="25" t="s">
        <v>94</v>
      </c>
      <c r="B154">
        <v>1</v>
      </c>
      <c r="C154">
        <v>1</v>
      </c>
      <c r="D154">
        <v>427</v>
      </c>
      <c r="E154">
        <v>13</v>
      </c>
      <c r="F154">
        <v>32.86</v>
      </c>
      <c r="G154" s="3"/>
    </row>
    <row r="155" spans="1:7" ht="15.6" hidden="1" outlineLevel="2" x14ac:dyDescent="0.6">
      <c r="A155" s="25" t="s">
        <v>93</v>
      </c>
      <c r="B155" s="26"/>
      <c r="C155" s="26"/>
      <c r="D155" s="26"/>
      <c r="E155" s="26"/>
      <c r="F155" s="26"/>
      <c r="G155" s="3"/>
    </row>
    <row r="156" spans="1:7" s="22" customFormat="1" ht="15.6" outlineLevel="1" collapsed="1" x14ac:dyDescent="0.6">
      <c r="A156" s="21" t="s">
        <v>22</v>
      </c>
      <c r="B156" s="14">
        <f t="shared" ref="B156:E156" si="45">B157+B158+B159+B160+B161</f>
        <v>8550</v>
      </c>
      <c r="C156" s="14">
        <f t="shared" si="45"/>
        <v>7157</v>
      </c>
      <c r="D156" s="14">
        <f t="shared" si="45"/>
        <v>517762</v>
      </c>
      <c r="E156" s="14">
        <f t="shared" si="45"/>
        <v>30636797</v>
      </c>
      <c r="F156" s="14">
        <f>SUM(F157:F159)/3</f>
        <v>51.203333333333326</v>
      </c>
      <c r="G156" s="10"/>
    </row>
    <row r="157" spans="1:7" ht="15.6" hidden="1" outlineLevel="2" x14ac:dyDescent="0.6">
      <c r="A157" s="25" t="s">
        <v>89</v>
      </c>
      <c r="B157" s="6">
        <v>7381</v>
      </c>
      <c r="C157">
        <v>5995</v>
      </c>
      <c r="D157" s="6">
        <v>468732</v>
      </c>
      <c r="E157" s="6">
        <v>28893733</v>
      </c>
      <c r="F157">
        <v>61.64</v>
      </c>
      <c r="G157" s="3"/>
    </row>
    <row r="158" spans="1:7" ht="15.6" hidden="1" outlineLevel="2" x14ac:dyDescent="0.6">
      <c r="A158" s="25" t="s">
        <v>91</v>
      </c>
      <c r="B158">
        <v>811</v>
      </c>
      <c r="C158">
        <v>789</v>
      </c>
      <c r="D158">
        <v>45741</v>
      </c>
      <c r="E158">
        <v>1552160</v>
      </c>
      <c r="F158">
        <v>33.93</v>
      </c>
      <c r="G158" s="3"/>
    </row>
    <row r="159" spans="1:7" ht="15.6" hidden="1" outlineLevel="2" x14ac:dyDescent="0.6">
      <c r="A159" s="25" t="s">
        <v>92</v>
      </c>
      <c r="B159">
        <v>358</v>
      </c>
      <c r="C159">
        <v>373</v>
      </c>
      <c r="D159">
        <v>3289</v>
      </c>
      <c r="E159">
        <v>190904</v>
      </c>
      <c r="F159">
        <v>58.04</v>
      </c>
      <c r="G159" s="3"/>
    </row>
    <row r="160" spans="1:7" ht="15.6" hidden="1" outlineLevel="2" x14ac:dyDescent="0.6">
      <c r="A160" s="25" t="s">
        <v>94</v>
      </c>
      <c r="B160" s="26"/>
      <c r="C160" s="26"/>
      <c r="D160" s="26"/>
      <c r="E160" s="26"/>
      <c r="F160" s="26"/>
      <c r="G160" s="3"/>
    </row>
    <row r="161" spans="1:7" ht="15.6" hidden="1" outlineLevel="2" x14ac:dyDescent="0.6">
      <c r="A161" s="25" t="s">
        <v>93</v>
      </c>
      <c r="B161" s="26"/>
      <c r="C161" s="26"/>
      <c r="D161" s="26"/>
      <c r="E161" s="26"/>
      <c r="F161" s="26"/>
      <c r="G161" s="3"/>
    </row>
    <row r="162" spans="1:7" s="22" customFormat="1" ht="15.6" outlineLevel="1" collapsed="1" x14ac:dyDescent="0.6">
      <c r="A162" s="21" t="s">
        <v>23</v>
      </c>
      <c r="B162" s="14">
        <f t="shared" ref="B162:E162" si="46">B163+B164+B165+B166+B167</f>
        <v>955</v>
      </c>
      <c r="C162" s="14">
        <f t="shared" si="46"/>
        <v>750</v>
      </c>
      <c r="D162" s="14">
        <f t="shared" si="46"/>
        <v>57965</v>
      </c>
      <c r="E162" s="14">
        <f t="shared" si="46"/>
        <v>3172292</v>
      </c>
      <c r="F162" s="14">
        <f>SUM(F163:F165)/3</f>
        <v>47.086666666666666</v>
      </c>
      <c r="G162" s="10"/>
    </row>
    <row r="163" spans="1:7" ht="15.6" hidden="1" outlineLevel="3" x14ac:dyDescent="0.6">
      <c r="A163" s="25" t="s">
        <v>89</v>
      </c>
      <c r="B163" s="6">
        <v>817</v>
      </c>
      <c r="C163">
        <v>627</v>
      </c>
      <c r="D163" s="6">
        <v>51586</v>
      </c>
      <c r="E163" s="6">
        <v>2966918</v>
      </c>
      <c r="F163">
        <v>57.51</v>
      </c>
      <c r="G163" s="3"/>
    </row>
    <row r="164" spans="1:7" ht="15.6" hidden="1" outlineLevel="3" x14ac:dyDescent="0.6">
      <c r="A164" s="25" t="s">
        <v>91</v>
      </c>
      <c r="B164">
        <v>111</v>
      </c>
      <c r="C164">
        <v>97</v>
      </c>
      <c r="D164">
        <v>6148</v>
      </c>
      <c r="E164">
        <v>193290</v>
      </c>
      <c r="F164">
        <v>31.44</v>
      </c>
      <c r="G164" s="3"/>
    </row>
    <row r="165" spans="1:7" ht="15.6" hidden="1" outlineLevel="3" x14ac:dyDescent="0.6">
      <c r="A165" s="25" t="s">
        <v>92</v>
      </c>
      <c r="B165">
        <v>27</v>
      </c>
      <c r="C165">
        <v>26</v>
      </c>
      <c r="D165">
        <v>231</v>
      </c>
      <c r="E165">
        <v>12084</v>
      </c>
      <c r="F165">
        <v>52.31</v>
      </c>
      <c r="G165" s="3"/>
    </row>
    <row r="166" spans="1:7" ht="15.6" hidden="1" outlineLevel="3" x14ac:dyDescent="0.6">
      <c r="A166" s="25" t="s">
        <v>94</v>
      </c>
      <c r="B166" s="26"/>
      <c r="C166" s="26"/>
      <c r="D166" s="26"/>
      <c r="E166" s="26"/>
      <c r="F166" s="26"/>
      <c r="G166" s="3"/>
    </row>
    <row r="167" spans="1:7" ht="15.6" hidden="1" outlineLevel="3" x14ac:dyDescent="0.6">
      <c r="A167" s="25" t="s">
        <v>93</v>
      </c>
      <c r="B167" s="26"/>
      <c r="C167" s="26"/>
      <c r="D167" s="26"/>
      <c r="E167" s="26"/>
      <c r="F167" s="26"/>
      <c r="G167" s="3"/>
    </row>
    <row r="168" spans="1:7" s="22" customFormat="1" ht="15.6" outlineLevel="1" collapsed="1" x14ac:dyDescent="0.6">
      <c r="A168" s="21" t="s">
        <v>24</v>
      </c>
      <c r="B168" s="14">
        <f t="shared" ref="B168:E168" si="47">B169+B170+B171+B172+B173</f>
        <v>3409</v>
      </c>
      <c r="C168" s="14">
        <f t="shared" si="47"/>
        <v>2707</v>
      </c>
      <c r="D168" s="14">
        <f t="shared" si="47"/>
        <v>190347</v>
      </c>
      <c r="E168" s="14">
        <f t="shared" si="47"/>
        <v>11225028</v>
      </c>
      <c r="F168" s="14">
        <f>SUM(F169:F171)/3</f>
        <v>49.446666666666665</v>
      </c>
      <c r="G168" s="10"/>
    </row>
    <row r="169" spans="1:7" ht="15.6" hidden="1" outlineLevel="2" x14ac:dyDescent="0.6">
      <c r="A169" s="25" t="s">
        <v>89</v>
      </c>
      <c r="B169" s="6">
        <v>2981</v>
      </c>
      <c r="C169">
        <v>2274</v>
      </c>
      <c r="D169" s="6">
        <v>172317</v>
      </c>
      <c r="E169" s="6">
        <v>10576232</v>
      </c>
      <c r="F169">
        <v>61.38</v>
      </c>
      <c r="G169" s="3"/>
    </row>
    <row r="170" spans="1:7" ht="15.6" hidden="1" outlineLevel="2" x14ac:dyDescent="0.6">
      <c r="A170" s="25" t="s">
        <v>91</v>
      </c>
      <c r="B170">
        <v>273</v>
      </c>
      <c r="C170">
        <v>269</v>
      </c>
      <c r="D170">
        <v>16569</v>
      </c>
      <c r="E170">
        <v>572213</v>
      </c>
      <c r="F170">
        <v>34.54</v>
      </c>
      <c r="G170" s="3"/>
    </row>
    <row r="171" spans="1:7" ht="15.6" hidden="1" outlineLevel="2" x14ac:dyDescent="0.6">
      <c r="A171" s="25" t="s">
        <v>92</v>
      </c>
      <c r="B171">
        <v>155</v>
      </c>
      <c r="C171">
        <v>164</v>
      </c>
      <c r="D171">
        <v>1461</v>
      </c>
      <c r="E171">
        <v>76583</v>
      </c>
      <c r="F171">
        <v>52.42</v>
      </c>
      <c r="G171" s="3"/>
    </row>
    <row r="172" spans="1:7" ht="15.6" hidden="1" outlineLevel="2" x14ac:dyDescent="0.6">
      <c r="A172" s="25" t="s">
        <v>94</v>
      </c>
      <c r="B172" s="26"/>
      <c r="C172" s="26"/>
      <c r="D172" s="26"/>
      <c r="E172" s="26"/>
      <c r="F172" s="26"/>
      <c r="G172" s="3"/>
    </row>
    <row r="173" spans="1:7" ht="15.6" hidden="1" outlineLevel="2" x14ac:dyDescent="0.6">
      <c r="A173" s="25" t="s">
        <v>93</v>
      </c>
      <c r="B173" s="26"/>
      <c r="C173" s="26"/>
      <c r="D173" s="26"/>
      <c r="E173" s="26"/>
      <c r="F173" s="26"/>
      <c r="G173" s="3"/>
    </row>
    <row r="174" spans="1:7" ht="15.6" outlineLevel="1" collapsed="1" x14ac:dyDescent="0.6">
      <c r="A174" s="25"/>
      <c r="B174" s="26"/>
      <c r="C174" s="26"/>
      <c r="D174" s="26"/>
      <c r="E174" s="26"/>
      <c r="F174" s="26"/>
      <c r="G174" s="3"/>
    </row>
    <row r="175" spans="1:7" s="4" customFormat="1" ht="24" customHeight="1" x14ac:dyDescent="0.6">
      <c r="A175" s="11" t="s">
        <v>25</v>
      </c>
      <c r="B175" s="9">
        <f>SUM(B176:B180)</f>
        <v>39732</v>
      </c>
      <c r="C175" s="9">
        <f t="shared" ref="C175:E175" si="48">SUM(C176:C180)</f>
        <v>32976</v>
      </c>
      <c r="D175" s="9">
        <f t="shared" si="48"/>
        <v>1605635</v>
      </c>
      <c r="E175" s="9">
        <f t="shared" si="48"/>
        <v>89484016</v>
      </c>
      <c r="F175" s="8">
        <f>E176/D175</f>
        <v>51.653339021633187</v>
      </c>
      <c r="G175" s="3"/>
    </row>
    <row r="176" spans="1:7" ht="15.6" outlineLevel="2" x14ac:dyDescent="0.6">
      <c r="A176" s="25" t="s">
        <v>89</v>
      </c>
      <c r="B176" s="26">
        <f>B182+B188+B194+B200+B206+B212+B218+B224+B230+B236+B242+B248</f>
        <v>34837</v>
      </c>
      <c r="C176" s="26">
        <f t="shared" ref="C176:E176" si="49">C182+C188+C194+C200+C206+C212+C218+C224+C230+C236+C242+C248</f>
        <v>28179</v>
      </c>
      <c r="D176" s="26">
        <f t="shared" si="49"/>
        <v>1421025</v>
      </c>
      <c r="E176" s="26">
        <f t="shared" si="49"/>
        <v>82936409</v>
      </c>
      <c r="F176" s="26"/>
      <c r="G176" s="3"/>
    </row>
    <row r="177" spans="1:7" ht="15.6" outlineLevel="2" x14ac:dyDescent="0.6">
      <c r="A177" s="25" t="s">
        <v>91</v>
      </c>
      <c r="B177" s="26">
        <f t="shared" ref="B177:E177" si="50">B183+B189+B195+B201+B207+B213+B219+B225+B231+B237+B243+B249</f>
        <v>3105</v>
      </c>
      <c r="C177" s="26">
        <f t="shared" si="50"/>
        <v>2936</v>
      </c>
      <c r="D177" s="26">
        <f t="shared" si="50"/>
        <v>168279</v>
      </c>
      <c r="E177" s="26">
        <f t="shared" si="50"/>
        <v>5764668</v>
      </c>
      <c r="F177" s="26"/>
      <c r="G177" s="3"/>
    </row>
    <row r="178" spans="1:7" ht="15.6" outlineLevel="2" x14ac:dyDescent="0.6">
      <c r="A178" s="25" t="s">
        <v>92</v>
      </c>
      <c r="B178" s="26">
        <f t="shared" ref="B178:E178" si="51">B184+B190+B196+B202+B208+B214+B220+B226+B232+B238+B244+B250</f>
        <v>1789</v>
      </c>
      <c r="C178" s="26">
        <f t="shared" si="51"/>
        <v>1860</v>
      </c>
      <c r="D178" s="26">
        <f t="shared" si="51"/>
        <v>14964</v>
      </c>
      <c r="E178" s="26">
        <f t="shared" si="51"/>
        <v>782928</v>
      </c>
      <c r="F178" s="26"/>
      <c r="G178" s="3"/>
    </row>
    <row r="179" spans="1:7" ht="15.6" outlineLevel="2" x14ac:dyDescent="0.6">
      <c r="A179" s="25" t="s">
        <v>94</v>
      </c>
      <c r="B179" s="26">
        <f t="shared" ref="B179:E179" si="52">B185+B191+B197+B203+B209+B215+B221+B227+B233+B239+B245+B251</f>
        <v>1</v>
      </c>
      <c r="C179" s="26">
        <f t="shared" si="52"/>
        <v>1</v>
      </c>
      <c r="D179" s="26">
        <f t="shared" si="52"/>
        <v>1367</v>
      </c>
      <c r="E179" s="26">
        <f t="shared" si="52"/>
        <v>11</v>
      </c>
      <c r="F179" s="26"/>
      <c r="G179" s="3"/>
    </row>
    <row r="180" spans="1:7" ht="15.6" outlineLevel="2" x14ac:dyDescent="0.6">
      <c r="A180" s="25" t="s">
        <v>93</v>
      </c>
      <c r="B180" s="26">
        <f t="shared" ref="B180:E180" si="53">B186+B192+B198+B204+B210+B216+B222+B228+B234+B240+B246+B252</f>
        <v>0</v>
      </c>
      <c r="C180" s="26">
        <f t="shared" si="53"/>
        <v>0</v>
      </c>
      <c r="D180" s="26">
        <f t="shared" si="53"/>
        <v>0</v>
      </c>
      <c r="E180" s="26">
        <f t="shared" si="53"/>
        <v>0</v>
      </c>
      <c r="F180" s="26"/>
      <c r="G180" s="3"/>
    </row>
    <row r="181" spans="1:7" s="22" customFormat="1" ht="15.6" outlineLevel="1" x14ac:dyDescent="0.6">
      <c r="A181" s="21" t="s">
        <v>26</v>
      </c>
      <c r="B181" s="14">
        <f t="shared" ref="B181:E181" si="54">B182+B183+B184+B185+B186</f>
        <v>10</v>
      </c>
      <c r="C181" s="14">
        <f t="shared" si="54"/>
        <v>10</v>
      </c>
      <c r="D181" s="14">
        <f t="shared" si="54"/>
        <v>970</v>
      </c>
      <c r="E181" s="14">
        <f t="shared" si="54"/>
        <v>34062</v>
      </c>
      <c r="F181" s="14">
        <f>SUM(F182:F184)/1</f>
        <v>56.84</v>
      </c>
      <c r="G181" s="10"/>
    </row>
    <row r="182" spans="1:7" ht="15.6" hidden="1" outlineLevel="2" x14ac:dyDescent="0.6">
      <c r="A182" s="25" t="s">
        <v>89</v>
      </c>
      <c r="B182" s="6">
        <v>8</v>
      </c>
      <c r="C182">
        <v>8</v>
      </c>
      <c r="D182" s="6">
        <v>859</v>
      </c>
      <c r="E182" s="6">
        <v>31871</v>
      </c>
      <c r="F182">
        <v>37.1</v>
      </c>
      <c r="G182" s="3"/>
    </row>
    <row r="183" spans="1:7" ht="15.6" hidden="1" outlineLevel="2" x14ac:dyDescent="0.6">
      <c r="A183" s="25" t="s">
        <v>91</v>
      </c>
      <c r="B183">
        <v>2</v>
      </c>
      <c r="C183">
        <v>2</v>
      </c>
      <c r="D183">
        <v>111</v>
      </c>
      <c r="E183">
        <v>2191</v>
      </c>
      <c r="F183">
        <v>19.739999999999998</v>
      </c>
      <c r="G183" s="3"/>
    </row>
    <row r="184" spans="1:7" ht="15.6" hidden="1" outlineLevel="2" x14ac:dyDescent="0.6">
      <c r="A184" s="25" t="s">
        <v>92</v>
      </c>
      <c r="B184">
        <v>0</v>
      </c>
      <c r="C184">
        <v>0</v>
      </c>
      <c r="D184">
        <v>0</v>
      </c>
      <c r="E184">
        <v>0</v>
      </c>
      <c r="F184">
        <v>0</v>
      </c>
      <c r="G184" s="3"/>
    </row>
    <row r="185" spans="1:7" ht="15.6" hidden="1" outlineLevel="2" x14ac:dyDescent="0.6">
      <c r="A185" s="25" t="s">
        <v>94</v>
      </c>
      <c r="B185" s="26"/>
      <c r="C185" s="26"/>
      <c r="D185" s="26"/>
      <c r="E185" s="26"/>
      <c r="F185" s="26"/>
      <c r="G185" s="3"/>
    </row>
    <row r="186" spans="1:7" ht="15.6" hidden="1" outlineLevel="2" x14ac:dyDescent="0.6">
      <c r="A186" s="25" t="s">
        <v>93</v>
      </c>
      <c r="B186" s="26"/>
      <c r="C186" s="26"/>
      <c r="D186" s="26"/>
      <c r="E186" s="26"/>
      <c r="F186" s="26"/>
      <c r="G186" s="3"/>
    </row>
    <row r="187" spans="1:7" s="22" customFormat="1" ht="15.6" outlineLevel="1" collapsed="1" x14ac:dyDescent="0.6">
      <c r="A187" s="21" t="s">
        <v>27</v>
      </c>
      <c r="B187" s="14">
        <f t="shared" ref="B187:E187" si="55">B188+B189+B190+B191+B192</f>
        <v>101</v>
      </c>
      <c r="C187" s="14">
        <f t="shared" si="55"/>
        <v>66</v>
      </c>
      <c r="D187" s="14">
        <f t="shared" si="55"/>
        <v>8347</v>
      </c>
      <c r="E187" s="14">
        <f t="shared" si="55"/>
        <v>352840</v>
      </c>
      <c r="F187" s="14">
        <f>SUM(F188:F190)/3</f>
        <v>37.333333333333336</v>
      </c>
      <c r="G187" s="10"/>
    </row>
    <row r="188" spans="1:7" ht="15.6" hidden="1" outlineLevel="2" x14ac:dyDescent="0.6">
      <c r="A188" s="25" t="s">
        <v>89</v>
      </c>
      <c r="B188" s="6">
        <v>92</v>
      </c>
      <c r="C188">
        <v>60</v>
      </c>
      <c r="D188" s="6">
        <v>8048</v>
      </c>
      <c r="E188" s="6">
        <v>343666</v>
      </c>
      <c r="F188">
        <v>42.7</v>
      </c>
      <c r="G188" s="3"/>
    </row>
    <row r="189" spans="1:7" ht="15.6" hidden="1" outlineLevel="2" x14ac:dyDescent="0.6">
      <c r="A189" s="25" t="s">
        <v>91</v>
      </c>
      <c r="B189">
        <v>6</v>
      </c>
      <c r="C189">
        <v>3</v>
      </c>
      <c r="D189">
        <v>273</v>
      </c>
      <c r="E189">
        <v>8148</v>
      </c>
      <c r="F189">
        <v>29.85</v>
      </c>
      <c r="G189" s="3"/>
    </row>
    <row r="190" spans="1:7" ht="15.6" hidden="1" outlineLevel="2" x14ac:dyDescent="0.6">
      <c r="A190" s="25" t="s">
        <v>92</v>
      </c>
      <c r="B190">
        <v>3</v>
      </c>
      <c r="C190">
        <v>3</v>
      </c>
      <c r="D190">
        <v>26</v>
      </c>
      <c r="E190">
        <v>1026</v>
      </c>
      <c r="F190">
        <v>39.450000000000003</v>
      </c>
      <c r="G190" s="3"/>
    </row>
    <row r="191" spans="1:7" ht="15.6" hidden="1" outlineLevel="2" x14ac:dyDescent="0.6">
      <c r="A191" s="25" t="s">
        <v>94</v>
      </c>
      <c r="B191" s="26"/>
      <c r="C191" s="26"/>
      <c r="D191" s="26"/>
      <c r="E191" s="26"/>
      <c r="F191" s="26"/>
      <c r="G191" s="3"/>
    </row>
    <row r="192" spans="1:7" ht="15.6" hidden="1" outlineLevel="2" x14ac:dyDescent="0.6">
      <c r="A192" s="25" t="s">
        <v>93</v>
      </c>
      <c r="B192" s="26"/>
      <c r="C192" s="26"/>
      <c r="D192" s="26"/>
      <c r="E192" s="26"/>
      <c r="F192" s="26"/>
      <c r="G192" s="3"/>
    </row>
    <row r="193" spans="1:7" s="22" customFormat="1" ht="15.6" outlineLevel="1" collapsed="1" x14ac:dyDescent="0.6">
      <c r="A193" s="21" t="s">
        <v>28</v>
      </c>
      <c r="B193" s="14">
        <f t="shared" ref="B193:E193" si="56">B194+B195+B196+B197+B198</f>
        <v>28</v>
      </c>
      <c r="C193" s="14">
        <f t="shared" si="56"/>
        <v>19</v>
      </c>
      <c r="D193" s="14">
        <f t="shared" si="56"/>
        <v>2391</v>
      </c>
      <c r="E193" s="14">
        <f t="shared" si="56"/>
        <v>102089</v>
      </c>
      <c r="F193" s="12">
        <f>SUM(F194:F198)/5</f>
        <v>22.076000000000001</v>
      </c>
      <c r="G193" s="10"/>
    </row>
    <row r="194" spans="1:7" ht="15.6" hidden="1" outlineLevel="2" x14ac:dyDescent="0.6">
      <c r="A194" s="25" t="s">
        <v>89</v>
      </c>
      <c r="B194" s="6">
        <v>24</v>
      </c>
      <c r="C194">
        <v>15</v>
      </c>
      <c r="D194" s="6">
        <v>2204</v>
      </c>
      <c r="E194" s="6">
        <v>95192</v>
      </c>
      <c r="F194">
        <v>43.19</v>
      </c>
      <c r="G194" s="3"/>
    </row>
    <row r="195" spans="1:7" ht="15.6" hidden="1" outlineLevel="2" x14ac:dyDescent="0.6">
      <c r="A195" s="25" t="s">
        <v>91</v>
      </c>
      <c r="B195">
        <v>3</v>
      </c>
      <c r="C195">
        <v>4</v>
      </c>
      <c r="D195">
        <v>178</v>
      </c>
      <c r="E195">
        <v>6627</v>
      </c>
      <c r="F195">
        <v>37.229999999999997</v>
      </c>
      <c r="G195" s="3"/>
    </row>
    <row r="196" spans="1:7" ht="15.6" hidden="1" outlineLevel="2" x14ac:dyDescent="0.6">
      <c r="A196" s="25" t="s">
        <v>92</v>
      </c>
      <c r="B196">
        <v>1</v>
      </c>
      <c r="C196">
        <v>0</v>
      </c>
      <c r="D196">
        <v>9</v>
      </c>
      <c r="E196">
        <v>270</v>
      </c>
      <c r="F196">
        <v>29.96</v>
      </c>
      <c r="G196" s="3"/>
    </row>
    <row r="197" spans="1:7" ht="15.6" hidden="1" outlineLevel="2" x14ac:dyDescent="0.6">
      <c r="A197" s="25" t="s">
        <v>94</v>
      </c>
      <c r="B197" s="26"/>
      <c r="C197" s="26"/>
      <c r="D197" s="26"/>
      <c r="E197" s="26"/>
      <c r="F197" s="26"/>
      <c r="G197" s="3"/>
    </row>
    <row r="198" spans="1:7" ht="15.6" hidden="1" outlineLevel="2" x14ac:dyDescent="0.6">
      <c r="A198" s="25" t="s">
        <v>93</v>
      </c>
      <c r="B198" s="26"/>
      <c r="C198" s="26"/>
      <c r="D198" s="26"/>
      <c r="E198" s="26"/>
      <c r="F198" s="26"/>
      <c r="G198" s="3"/>
    </row>
    <row r="199" spans="1:7" s="22" customFormat="1" ht="15.6" outlineLevel="1" collapsed="1" x14ac:dyDescent="0.6">
      <c r="A199" s="21" t="s">
        <v>29</v>
      </c>
      <c r="B199" s="14">
        <f>B200+B201+B202+B203+B204</f>
        <v>898</v>
      </c>
      <c r="C199" s="14">
        <f>C200+C201+C202+C203+C204</f>
        <v>610</v>
      </c>
      <c r="D199" s="14">
        <f>D200+D201+D202+D203+D204</f>
        <v>62944</v>
      </c>
      <c r="E199" s="14">
        <f>E200+E201+E202+E203+E204</f>
        <v>3443003</v>
      </c>
      <c r="F199" s="14">
        <f>SUM(F200:F202)/3</f>
        <v>45.643333333333338</v>
      </c>
      <c r="G199" s="10"/>
    </row>
    <row r="200" spans="1:7" ht="15.6" hidden="1" outlineLevel="2" x14ac:dyDescent="0.6">
      <c r="A200" s="25" t="s">
        <v>89</v>
      </c>
      <c r="B200" s="6">
        <v>753</v>
      </c>
      <c r="C200">
        <v>469</v>
      </c>
      <c r="D200" s="6">
        <v>55473</v>
      </c>
      <c r="E200" s="6">
        <v>3183346</v>
      </c>
      <c r="F200">
        <v>57.39</v>
      </c>
      <c r="G200" s="3"/>
    </row>
    <row r="201" spans="1:7" ht="15.6" hidden="1" outlineLevel="2" x14ac:dyDescent="0.6">
      <c r="A201" s="25" t="s">
        <v>91</v>
      </c>
      <c r="B201">
        <v>121</v>
      </c>
      <c r="C201">
        <v>117</v>
      </c>
      <c r="D201">
        <v>7263</v>
      </c>
      <c r="E201">
        <v>250280</v>
      </c>
      <c r="F201">
        <v>34.46</v>
      </c>
      <c r="G201" s="3"/>
    </row>
    <row r="202" spans="1:7" ht="15.6" hidden="1" outlineLevel="2" x14ac:dyDescent="0.6">
      <c r="A202" s="25" t="s">
        <v>92</v>
      </c>
      <c r="B202">
        <v>24</v>
      </c>
      <c r="C202">
        <v>24</v>
      </c>
      <c r="D202">
        <v>208</v>
      </c>
      <c r="E202">
        <v>9377</v>
      </c>
      <c r="F202">
        <v>45.08</v>
      </c>
      <c r="G202" s="3"/>
    </row>
    <row r="203" spans="1:7" ht="15.6" hidden="1" outlineLevel="2" x14ac:dyDescent="0.6">
      <c r="A203" s="25" t="s">
        <v>94</v>
      </c>
      <c r="B203" s="26"/>
      <c r="C203" s="26"/>
      <c r="D203" s="26"/>
      <c r="E203" s="26"/>
      <c r="F203" s="26"/>
      <c r="G203" s="3"/>
    </row>
    <row r="204" spans="1:7" ht="15.6" hidden="1" outlineLevel="2" x14ac:dyDescent="0.6">
      <c r="A204" s="25" t="s">
        <v>93</v>
      </c>
      <c r="B204" s="26"/>
      <c r="C204" s="26"/>
      <c r="D204" s="26"/>
      <c r="E204" s="26"/>
      <c r="F204" s="26"/>
      <c r="G204" s="3"/>
    </row>
    <row r="205" spans="1:7" s="22" customFormat="1" ht="15.6" outlineLevel="1" collapsed="1" x14ac:dyDescent="0.6">
      <c r="A205" s="21" t="s">
        <v>30</v>
      </c>
      <c r="B205" s="14">
        <f t="shared" ref="B205:E205" si="57">B206+B207+B208+B209+B210</f>
        <v>335</v>
      </c>
      <c r="C205" s="14">
        <f t="shared" si="57"/>
        <v>241</v>
      </c>
      <c r="D205" s="14">
        <f t="shared" si="57"/>
        <v>21128</v>
      </c>
      <c r="E205" s="14">
        <f t="shared" si="57"/>
        <v>1087619</v>
      </c>
      <c r="F205" s="12">
        <f>SUM(F206:F210)/5</f>
        <v>25.192</v>
      </c>
      <c r="G205" s="10"/>
    </row>
    <row r="206" spans="1:7" ht="15.6" hidden="1" outlineLevel="2" x14ac:dyDescent="0.6">
      <c r="A206" s="25" t="s">
        <v>89</v>
      </c>
      <c r="B206" s="6">
        <v>298</v>
      </c>
      <c r="C206">
        <v>208</v>
      </c>
      <c r="D206" s="6">
        <v>19834</v>
      </c>
      <c r="E206" s="6">
        <v>1046056</v>
      </c>
      <c r="F206">
        <v>52.74</v>
      </c>
      <c r="G206" s="3"/>
    </row>
    <row r="207" spans="1:7" ht="15.6" hidden="1" outlineLevel="2" x14ac:dyDescent="0.6">
      <c r="A207" s="25" t="s">
        <v>91</v>
      </c>
      <c r="B207">
        <v>22</v>
      </c>
      <c r="C207">
        <v>18</v>
      </c>
      <c r="D207">
        <v>1173</v>
      </c>
      <c r="E207">
        <v>36466</v>
      </c>
      <c r="F207">
        <v>31.09</v>
      </c>
      <c r="G207" s="3"/>
    </row>
    <row r="208" spans="1:7" ht="15.6" hidden="1" outlineLevel="2" x14ac:dyDescent="0.6">
      <c r="A208" s="25" t="s">
        <v>92</v>
      </c>
      <c r="B208">
        <v>15</v>
      </c>
      <c r="C208">
        <v>15</v>
      </c>
      <c r="D208">
        <v>121</v>
      </c>
      <c r="E208">
        <v>5097</v>
      </c>
      <c r="F208">
        <v>42.13</v>
      </c>
      <c r="G208" s="3"/>
    </row>
    <row r="209" spans="1:7" ht="15.6" hidden="1" outlineLevel="2" x14ac:dyDescent="0.6">
      <c r="A209" s="25" t="s">
        <v>94</v>
      </c>
      <c r="B209" s="26"/>
      <c r="C209" s="26"/>
      <c r="D209" s="26"/>
      <c r="E209" s="26"/>
      <c r="F209" s="26"/>
      <c r="G209" s="3"/>
    </row>
    <row r="210" spans="1:7" ht="15.6" hidden="1" outlineLevel="2" x14ac:dyDescent="0.6">
      <c r="A210" s="25" t="s">
        <v>93</v>
      </c>
      <c r="B210" s="26"/>
      <c r="C210" s="26"/>
      <c r="D210" s="26"/>
      <c r="E210" s="26"/>
      <c r="F210" s="26"/>
      <c r="G210" s="3"/>
    </row>
    <row r="211" spans="1:7" s="22" customFormat="1" ht="15.6" outlineLevel="1" collapsed="1" x14ac:dyDescent="0.6">
      <c r="A211" s="21" t="s">
        <v>31</v>
      </c>
      <c r="B211" s="14">
        <f t="shared" ref="B211:E211" si="58">B212+B213+B214+B215+B216</f>
        <v>318</v>
      </c>
      <c r="C211" s="14">
        <f t="shared" si="58"/>
        <v>228</v>
      </c>
      <c r="D211" s="14">
        <f t="shared" si="58"/>
        <v>19442</v>
      </c>
      <c r="E211" s="14">
        <f t="shared" si="58"/>
        <v>946698</v>
      </c>
      <c r="F211" s="14">
        <f>SUM(F212:F214)/3</f>
        <v>49.396666666666668</v>
      </c>
      <c r="G211" s="10"/>
    </row>
    <row r="212" spans="1:7" ht="15.6" hidden="1" outlineLevel="2" x14ac:dyDescent="0.6">
      <c r="A212" s="25" t="s">
        <v>89</v>
      </c>
      <c r="B212" s="6">
        <v>271</v>
      </c>
      <c r="C212">
        <v>183</v>
      </c>
      <c r="D212" s="6">
        <v>17261</v>
      </c>
      <c r="E212" s="6">
        <v>871024</v>
      </c>
      <c r="F212">
        <v>50.46</v>
      </c>
      <c r="G212" s="3"/>
    </row>
    <row r="213" spans="1:7" ht="15.6" hidden="1" outlineLevel="2" x14ac:dyDescent="0.6">
      <c r="A213" s="25" t="s">
        <v>91</v>
      </c>
      <c r="B213">
        <v>34</v>
      </c>
      <c r="C213">
        <v>31</v>
      </c>
      <c r="D213">
        <v>2060</v>
      </c>
      <c r="E213">
        <v>67833</v>
      </c>
      <c r="F213">
        <v>32.93</v>
      </c>
      <c r="G213" s="3"/>
    </row>
    <row r="214" spans="1:7" ht="15.6" hidden="1" outlineLevel="2" x14ac:dyDescent="0.6">
      <c r="A214" s="25" t="s">
        <v>92</v>
      </c>
      <c r="B214">
        <v>13</v>
      </c>
      <c r="C214">
        <v>14</v>
      </c>
      <c r="D214">
        <v>121</v>
      </c>
      <c r="E214">
        <v>7841</v>
      </c>
      <c r="F214">
        <v>64.8</v>
      </c>
      <c r="G214" s="3"/>
    </row>
    <row r="215" spans="1:7" ht="15.6" hidden="1" outlineLevel="2" x14ac:dyDescent="0.6">
      <c r="A215" s="25" t="s">
        <v>94</v>
      </c>
      <c r="B215" s="26"/>
      <c r="C215" s="26"/>
      <c r="D215" s="26"/>
      <c r="E215" s="26"/>
      <c r="F215" s="26"/>
      <c r="G215" s="3"/>
    </row>
    <row r="216" spans="1:7" ht="15.6" hidden="1" outlineLevel="2" x14ac:dyDescent="0.6">
      <c r="A216" s="25" t="s">
        <v>93</v>
      </c>
      <c r="B216" s="26"/>
      <c r="C216" s="26"/>
      <c r="D216" s="26"/>
      <c r="E216" s="26"/>
      <c r="F216" s="26"/>
      <c r="G216" s="3"/>
    </row>
    <row r="217" spans="1:7" s="22" customFormat="1" ht="15.6" outlineLevel="1" collapsed="1" x14ac:dyDescent="0.6">
      <c r="A217" s="21" t="s">
        <v>32</v>
      </c>
      <c r="B217" s="14">
        <f t="shared" ref="B217:E217" si="59">B218+B219+B220+B221+B222</f>
        <v>2232</v>
      </c>
      <c r="C217" s="14">
        <f t="shared" si="59"/>
        <v>1444</v>
      </c>
      <c r="D217" s="14">
        <f t="shared" si="59"/>
        <v>137247</v>
      </c>
      <c r="E217" s="14">
        <f t="shared" si="59"/>
        <v>7495357</v>
      </c>
      <c r="F217" s="14">
        <f>SUM(F218:F220)/3</f>
        <v>48.169999999999995</v>
      </c>
      <c r="G217" s="10"/>
    </row>
    <row r="218" spans="1:7" ht="15.6" hidden="1" outlineLevel="2" x14ac:dyDescent="0.6">
      <c r="A218" s="25" t="s">
        <v>89</v>
      </c>
      <c r="B218" s="6">
        <v>1920</v>
      </c>
      <c r="C218">
        <v>1152</v>
      </c>
      <c r="D218" s="6">
        <v>123458</v>
      </c>
      <c r="E218" s="6">
        <v>6994173</v>
      </c>
      <c r="F218">
        <v>56.65</v>
      </c>
      <c r="G218" s="3"/>
    </row>
    <row r="219" spans="1:7" ht="15.6" hidden="1" outlineLevel="2" x14ac:dyDescent="0.6">
      <c r="A219" s="25" t="s">
        <v>91</v>
      </c>
      <c r="B219">
        <v>237</v>
      </c>
      <c r="C219">
        <v>220</v>
      </c>
      <c r="D219">
        <v>13127</v>
      </c>
      <c r="E219">
        <v>466549</v>
      </c>
      <c r="F219">
        <v>35.54</v>
      </c>
      <c r="G219" s="3"/>
    </row>
    <row r="220" spans="1:7" ht="15.6" hidden="1" outlineLevel="2" x14ac:dyDescent="0.6">
      <c r="A220" s="25" t="s">
        <v>92</v>
      </c>
      <c r="B220">
        <v>75</v>
      </c>
      <c r="C220">
        <v>72</v>
      </c>
      <c r="D220">
        <v>662</v>
      </c>
      <c r="E220">
        <v>34635</v>
      </c>
      <c r="F220">
        <v>52.32</v>
      </c>
      <c r="G220" s="3"/>
    </row>
    <row r="221" spans="1:7" ht="15.6" hidden="1" outlineLevel="2" x14ac:dyDescent="0.6">
      <c r="A221" s="25" t="s">
        <v>94</v>
      </c>
      <c r="B221" s="26"/>
      <c r="C221" s="26"/>
      <c r="D221" s="26"/>
      <c r="E221" s="26"/>
      <c r="F221" s="26"/>
      <c r="G221" s="3"/>
    </row>
    <row r="222" spans="1:7" ht="15.6" hidden="1" outlineLevel="2" x14ac:dyDescent="0.6">
      <c r="A222" s="25" t="s">
        <v>93</v>
      </c>
      <c r="B222" s="26"/>
      <c r="C222" s="26"/>
      <c r="D222" s="26"/>
      <c r="E222" s="26"/>
      <c r="F222" s="26"/>
      <c r="G222" s="3"/>
    </row>
    <row r="223" spans="1:7" s="22" customFormat="1" ht="15.6" outlineLevel="1" collapsed="1" x14ac:dyDescent="0.6">
      <c r="A223" s="21" t="s">
        <v>33</v>
      </c>
      <c r="B223" s="14">
        <f t="shared" ref="B223:E223" si="60">B224+B225+B226+B227+B228</f>
        <v>1894</v>
      </c>
      <c r="C223" s="14">
        <f t="shared" si="60"/>
        <v>1343</v>
      </c>
      <c r="D223" s="14">
        <f t="shared" si="60"/>
        <v>122606</v>
      </c>
      <c r="E223" s="14">
        <f t="shared" si="60"/>
        <v>6990362</v>
      </c>
      <c r="F223" s="14">
        <f>SUM(F224:F226)/3</f>
        <v>52.21</v>
      </c>
      <c r="G223" s="10"/>
    </row>
    <row r="224" spans="1:7" ht="15.6" hidden="1" outlineLevel="2" x14ac:dyDescent="0.6">
      <c r="A224" s="25" t="s">
        <v>89</v>
      </c>
      <c r="B224" s="6">
        <v>1628</v>
      </c>
      <c r="C224">
        <v>1078</v>
      </c>
      <c r="D224" s="6">
        <v>110403</v>
      </c>
      <c r="E224" s="6">
        <v>6531187</v>
      </c>
      <c r="F224">
        <v>60.74</v>
      </c>
      <c r="G224" s="3"/>
    </row>
    <row r="225" spans="1:7" ht="15.6" hidden="1" outlineLevel="2" x14ac:dyDescent="0.6">
      <c r="A225" s="25" t="s">
        <v>91</v>
      </c>
      <c r="B225">
        <v>187</v>
      </c>
      <c r="C225">
        <v>182</v>
      </c>
      <c r="D225">
        <v>11453</v>
      </c>
      <c r="E225">
        <v>414396</v>
      </c>
      <c r="F225">
        <v>36.18</v>
      </c>
      <c r="G225" s="3"/>
    </row>
    <row r="226" spans="1:7" ht="15.6" hidden="1" outlineLevel="2" x14ac:dyDescent="0.6">
      <c r="A226" s="25" t="s">
        <v>92</v>
      </c>
      <c r="B226">
        <v>79</v>
      </c>
      <c r="C226">
        <v>83</v>
      </c>
      <c r="D226">
        <v>750</v>
      </c>
      <c r="E226">
        <v>44779</v>
      </c>
      <c r="F226">
        <v>59.71</v>
      </c>
      <c r="G226" s="3"/>
    </row>
    <row r="227" spans="1:7" ht="15.6" hidden="1" outlineLevel="2" x14ac:dyDescent="0.6">
      <c r="A227" s="25" t="s">
        <v>94</v>
      </c>
      <c r="B227" s="26"/>
      <c r="C227" s="26"/>
      <c r="D227" s="26"/>
      <c r="E227" s="26"/>
      <c r="F227" s="26"/>
      <c r="G227" s="3"/>
    </row>
    <row r="228" spans="1:7" ht="15.6" hidden="1" outlineLevel="2" x14ac:dyDescent="0.6">
      <c r="A228" s="25" t="s">
        <v>93</v>
      </c>
      <c r="B228" s="26"/>
      <c r="C228" s="26"/>
      <c r="D228" s="26"/>
      <c r="E228" s="26"/>
      <c r="F228" s="26"/>
      <c r="G228" s="3"/>
    </row>
    <row r="229" spans="1:7" s="22" customFormat="1" ht="15.6" outlineLevel="1" collapsed="1" x14ac:dyDescent="0.6">
      <c r="A229" s="21" t="s">
        <v>34</v>
      </c>
      <c r="B229" s="14">
        <f t="shared" ref="B229:E229" si="61">B230+B231+B232+B233+B234</f>
        <v>2373</v>
      </c>
      <c r="C229" s="14">
        <f t="shared" si="61"/>
        <v>1748</v>
      </c>
      <c r="D229" s="14">
        <f t="shared" si="61"/>
        <v>124780</v>
      </c>
      <c r="E229" s="14">
        <f t="shared" si="61"/>
        <v>7350193</v>
      </c>
      <c r="F229" s="14">
        <f>SUM(F230:F232)/3</f>
        <v>50.513333333333328</v>
      </c>
      <c r="G229" s="10"/>
    </row>
    <row r="230" spans="1:7" ht="15.6" hidden="1" outlineLevel="2" x14ac:dyDescent="0.6">
      <c r="A230" s="25" t="s">
        <v>89</v>
      </c>
      <c r="B230" s="6">
        <v>1989</v>
      </c>
      <c r="C230">
        <v>1381</v>
      </c>
      <c r="D230" s="6">
        <v>108445</v>
      </c>
      <c r="E230" s="6">
        <v>6759893</v>
      </c>
      <c r="F230">
        <v>62.33</v>
      </c>
      <c r="G230" s="3"/>
    </row>
    <row r="231" spans="1:7" ht="15.6" hidden="1" outlineLevel="2" x14ac:dyDescent="0.6">
      <c r="A231" s="25" t="s">
        <v>91</v>
      </c>
      <c r="B231">
        <v>284</v>
      </c>
      <c r="C231">
        <v>265</v>
      </c>
      <c r="D231">
        <v>15412</v>
      </c>
      <c r="E231">
        <v>540319</v>
      </c>
      <c r="F231">
        <v>35.06</v>
      </c>
      <c r="G231" s="3"/>
    </row>
    <row r="232" spans="1:7" ht="15.6" hidden="1" outlineLevel="2" x14ac:dyDescent="0.6">
      <c r="A232" s="25" t="s">
        <v>92</v>
      </c>
      <c r="B232">
        <v>100</v>
      </c>
      <c r="C232">
        <v>102</v>
      </c>
      <c r="D232">
        <v>923</v>
      </c>
      <c r="E232">
        <v>49981</v>
      </c>
      <c r="F232">
        <v>54.15</v>
      </c>
      <c r="G232" s="3"/>
    </row>
    <row r="233" spans="1:7" ht="15.6" hidden="1" outlineLevel="2" x14ac:dyDescent="0.6">
      <c r="A233" s="25" t="s">
        <v>94</v>
      </c>
      <c r="B233" s="26"/>
      <c r="C233" s="26"/>
      <c r="D233" s="26"/>
      <c r="E233" s="26"/>
      <c r="F233" s="26"/>
      <c r="G233" s="3"/>
    </row>
    <row r="234" spans="1:7" ht="15.6" hidden="1" outlineLevel="2" x14ac:dyDescent="0.6">
      <c r="A234" s="25" t="s">
        <v>93</v>
      </c>
      <c r="B234" s="26"/>
      <c r="C234" s="26"/>
      <c r="D234" s="26"/>
      <c r="E234" s="26"/>
      <c r="F234" s="26"/>
      <c r="G234" s="3"/>
    </row>
    <row r="235" spans="1:7" s="22" customFormat="1" ht="15.6" outlineLevel="1" collapsed="1" x14ac:dyDescent="0.6">
      <c r="A235" s="21" t="s">
        <v>35</v>
      </c>
      <c r="B235" s="14">
        <f t="shared" ref="B235:E235" si="62">B236+B237+B238+B239+B240</f>
        <v>7605</v>
      </c>
      <c r="C235" s="14">
        <f t="shared" si="62"/>
        <v>5326</v>
      </c>
      <c r="D235" s="14">
        <f t="shared" si="62"/>
        <v>403314</v>
      </c>
      <c r="E235" s="14">
        <f t="shared" si="62"/>
        <v>22307186</v>
      </c>
      <c r="F235" s="14">
        <f>SUM(F236:F238)/3</f>
        <v>47.53</v>
      </c>
      <c r="G235" s="10"/>
    </row>
    <row r="236" spans="1:7" ht="15.6" hidden="1" outlineLevel="2" x14ac:dyDescent="0.6">
      <c r="A236" s="25" t="s">
        <v>89</v>
      </c>
      <c r="B236" s="6">
        <v>6431</v>
      </c>
      <c r="C236">
        <v>4208</v>
      </c>
      <c r="D236" s="6">
        <v>352190</v>
      </c>
      <c r="E236" s="6">
        <v>20506709</v>
      </c>
      <c r="F236">
        <v>58.23</v>
      </c>
      <c r="G236" s="3"/>
    </row>
    <row r="237" spans="1:7" ht="15.6" hidden="1" outlineLevel="2" x14ac:dyDescent="0.6">
      <c r="A237" s="25" t="s">
        <v>91</v>
      </c>
      <c r="B237">
        <v>877</v>
      </c>
      <c r="C237">
        <v>816</v>
      </c>
      <c r="D237">
        <v>48414</v>
      </c>
      <c r="E237">
        <v>1665065</v>
      </c>
      <c r="F237">
        <v>34.39</v>
      </c>
      <c r="G237" s="3"/>
    </row>
    <row r="238" spans="1:7" ht="15.6" hidden="1" outlineLevel="2" x14ac:dyDescent="0.6">
      <c r="A238" s="25" t="s">
        <v>92</v>
      </c>
      <c r="B238">
        <v>297</v>
      </c>
      <c r="C238">
        <v>302</v>
      </c>
      <c r="D238">
        <v>2710</v>
      </c>
      <c r="E238">
        <v>135412</v>
      </c>
      <c r="F238">
        <v>49.97</v>
      </c>
      <c r="G238" s="3"/>
    </row>
    <row r="239" spans="1:7" ht="15.6" hidden="1" outlineLevel="2" x14ac:dyDescent="0.6">
      <c r="A239" s="25" t="s">
        <v>94</v>
      </c>
      <c r="B239" s="26"/>
      <c r="C239" s="26"/>
      <c r="D239" s="26"/>
      <c r="E239" s="26"/>
      <c r="F239" s="26"/>
      <c r="G239" s="3"/>
    </row>
    <row r="240" spans="1:7" ht="15.6" hidden="1" outlineLevel="2" x14ac:dyDescent="0.6">
      <c r="A240" s="25" t="s">
        <v>93</v>
      </c>
      <c r="B240" s="26"/>
      <c r="C240" s="26"/>
      <c r="D240" s="26"/>
      <c r="E240" s="26"/>
      <c r="F240" s="26"/>
      <c r="G240" s="3"/>
    </row>
    <row r="241" spans="1:7" s="22" customFormat="1" ht="15.6" outlineLevel="1" collapsed="1" x14ac:dyDescent="0.6">
      <c r="A241" s="21" t="s">
        <v>36</v>
      </c>
      <c r="B241" s="14">
        <f t="shared" ref="B241:E241" si="63">B242+B243+B244+B245+B246</f>
        <v>2883</v>
      </c>
      <c r="C241" s="14">
        <f t="shared" si="63"/>
        <v>2454</v>
      </c>
      <c r="D241" s="14">
        <f t="shared" si="63"/>
        <v>80399</v>
      </c>
      <c r="E241" s="14">
        <f t="shared" si="63"/>
        <v>4577603</v>
      </c>
      <c r="F241" s="14">
        <f>SUM(F242:F244)/3</f>
        <v>49.91</v>
      </c>
      <c r="G241" s="10"/>
    </row>
    <row r="242" spans="1:7" ht="15.6" hidden="1" outlineLevel="2" x14ac:dyDescent="0.6">
      <c r="A242" s="25" t="s">
        <v>89</v>
      </c>
      <c r="B242" s="6">
        <v>2585</v>
      </c>
      <c r="C242">
        <v>2171</v>
      </c>
      <c r="D242" s="6">
        <v>69867</v>
      </c>
      <c r="E242" s="6">
        <v>4197889</v>
      </c>
      <c r="F242">
        <v>60.08</v>
      </c>
      <c r="G242" s="3"/>
    </row>
    <row r="243" spans="1:7" ht="15.6" hidden="1" outlineLevel="2" x14ac:dyDescent="0.6">
      <c r="A243" s="25" t="s">
        <v>91</v>
      </c>
      <c r="B243">
        <v>183</v>
      </c>
      <c r="C243">
        <v>164</v>
      </c>
      <c r="D243">
        <v>9632</v>
      </c>
      <c r="E243">
        <v>329858</v>
      </c>
      <c r="F243">
        <v>34.25</v>
      </c>
      <c r="G243" s="3"/>
    </row>
    <row r="244" spans="1:7" ht="15.6" hidden="1" outlineLevel="2" x14ac:dyDescent="0.6">
      <c r="A244" s="25" t="s">
        <v>92</v>
      </c>
      <c r="B244">
        <v>115</v>
      </c>
      <c r="C244">
        <v>119</v>
      </c>
      <c r="D244">
        <v>900</v>
      </c>
      <c r="E244">
        <v>49856</v>
      </c>
      <c r="F244">
        <v>55.4</v>
      </c>
      <c r="G244" s="3"/>
    </row>
    <row r="245" spans="1:7" ht="15.6" hidden="1" outlineLevel="2" x14ac:dyDescent="0.6">
      <c r="A245" s="25" t="s">
        <v>94</v>
      </c>
      <c r="B245" s="26"/>
      <c r="C245" s="26"/>
      <c r="D245" s="26"/>
      <c r="E245" s="26"/>
      <c r="F245" s="26"/>
      <c r="G245" s="3"/>
    </row>
    <row r="246" spans="1:7" ht="15.6" hidden="1" outlineLevel="2" x14ac:dyDescent="0.6">
      <c r="A246" s="25" t="s">
        <v>93</v>
      </c>
      <c r="B246" s="26"/>
      <c r="C246" s="26"/>
      <c r="D246" s="26"/>
      <c r="E246" s="26"/>
      <c r="F246" s="26"/>
      <c r="G246" s="3"/>
    </row>
    <row r="247" spans="1:7" s="22" customFormat="1" ht="15" customHeight="1" outlineLevel="1" collapsed="1" x14ac:dyDescent="0.6">
      <c r="A247" s="21" t="s">
        <v>37</v>
      </c>
      <c r="B247" s="14">
        <f t="shared" ref="B247:E247" si="64">B248+B249+B250+B251+B252</f>
        <v>21055</v>
      </c>
      <c r="C247" s="14">
        <f t="shared" si="64"/>
        <v>19487</v>
      </c>
      <c r="D247" s="14">
        <f t="shared" si="64"/>
        <v>622067</v>
      </c>
      <c r="E247" s="14">
        <f t="shared" si="64"/>
        <v>34797004</v>
      </c>
      <c r="F247" s="14">
        <f>SUM(F248:F250)/3</f>
        <v>48.016666666666659</v>
      </c>
      <c r="G247" s="10"/>
    </row>
    <row r="248" spans="1:7" ht="15.6" hidden="1" outlineLevel="2" x14ac:dyDescent="0.6">
      <c r="A248" s="25" t="s">
        <v>89</v>
      </c>
      <c r="B248" s="6">
        <v>18838</v>
      </c>
      <c r="C248">
        <v>17246</v>
      </c>
      <c r="D248" s="6">
        <v>552983</v>
      </c>
      <c r="E248" s="6">
        <v>32375403</v>
      </c>
      <c r="F248">
        <v>58.55</v>
      </c>
      <c r="G248" s="3"/>
    </row>
    <row r="249" spans="1:7" ht="15.6" hidden="1" outlineLevel="2" x14ac:dyDescent="0.6">
      <c r="A249" s="25" t="s">
        <v>91</v>
      </c>
      <c r="B249">
        <v>1149</v>
      </c>
      <c r="C249">
        <v>1114</v>
      </c>
      <c r="D249">
        <v>59183</v>
      </c>
      <c r="E249">
        <v>1976936</v>
      </c>
      <c r="F249">
        <v>33.4</v>
      </c>
      <c r="G249" s="3"/>
    </row>
    <row r="250" spans="1:7" ht="15.6" hidden="1" outlineLevel="2" x14ac:dyDescent="0.6">
      <c r="A250" s="25" t="s">
        <v>92</v>
      </c>
      <c r="B250">
        <v>1067</v>
      </c>
      <c r="C250">
        <v>1126</v>
      </c>
      <c r="D250">
        <v>8534</v>
      </c>
      <c r="E250">
        <v>444654</v>
      </c>
      <c r="F250">
        <v>52.1</v>
      </c>
      <c r="G250" s="3"/>
    </row>
    <row r="251" spans="1:7" ht="15.6" hidden="1" outlineLevel="2" x14ac:dyDescent="0.6">
      <c r="A251" s="25" t="s">
        <v>94</v>
      </c>
      <c r="B251">
        <v>1</v>
      </c>
      <c r="C251">
        <v>1</v>
      </c>
      <c r="D251">
        <v>1367</v>
      </c>
      <c r="E251">
        <v>11</v>
      </c>
      <c r="F251">
        <v>124.31</v>
      </c>
      <c r="G251" s="3"/>
    </row>
    <row r="252" spans="1:7" ht="15.6" hidden="1" outlineLevel="2" x14ac:dyDescent="0.6">
      <c r="A252" s="25" t="s">
        <v>93</v>
      </c>
      <c r="B252" s="26"/>
      <c r="C252" s="26"/>
      <c r="D252" s="26"/>
      <c r="E252" s="26"/>
      <c r="F252" s="26"/>
      <c r="G252" s="3"/>
    </row>
    <row r="253" spans="1:7" ht="15.6" outlineLevel="1" collapsed="1" x14ac:dyDescent="0.6">
      <c r="A253" s="25"/>
      <c r="B253" s="26"/>
      <c r="C253" s="26"/>
      <c r="D253" s="26"/>
      <c r="E253" s="26"/>
      <c r="F253" s="26"/>
      <c r="G253" s="3"/>
    </row>
    <row r="254" spans="1:7" ht="15.6" outlineLevel="1" x14ac:dyDescent="0.6">
      <c r="A254" s="25"/>
      <c r="B254" s="26"/>
      <c r="C254" s="26"/>
      <c r="D254" s="26"/>
      <c r="E254" s="26"/>
      <c r="F254" s="26"/>
      <c r="G254" s="3"/>
    </row>
    <row r="255" spans="1:7" s="4" customFormat="1" ht="29.4" customHeight="1" x14ac:dyDescent="0.6">
      <c r="A255" s="11" t="s">
        <v>38</v>
      </c>
      <c r="B255" s="9">
        <f>SUM(B256:B260)</f>
        <v>30028</v>
      </c>
      <c r="C255" s="9">
        <f t="shared" ref="C255:E255" si="65">SUM(C256:C260)</f>
        <v>27274</v>
      </c>
      <c r="D255" s="9">
        <f t="shared" si="65"/>
        <v>919516</v>
      </c>
      <c r="E255" s="9">
        <f t="shared" si="65"/>
        <v>53215704</v>
      </c>
      <c r="F255" s="8">
        <f>E256/D255</f>
        <v>53.661300075256982</v>
      </c>
      <c r="G255" s="12"/>
    </row>
    <row r="256" spans="1:7" ht="15.6" outlineLevel="2" x14ac:dyDescent="0.6">
      <c r="A256" s="25" t="s">
        <v>89</v>
      </c>
      <c r="B256" s="6">
        <f>B262+B268+B274+B280+B286+B292+B298+B304+B310+B316+B322+B328+B334+B340+B346</f>
        <v>26668</v>
      </c>
      <c r="C256" s="6">
        <f t="shared" ref="C256:E256" si="66">C262+C268+C274+C280+C286+C292+C298+C304+C310+C316+C322+C328+C334+C340+C346</f>
        <v>23941</v>
      </c>
      <c r="D256" s="6">
        <f t="shared" si="66"/>
        <v>810149</v>
      </c>
      <c r="E256" s="6">
        <f t="shared" si="66"/>
        <v>49342424</v>
      </c>
      <c r="F256" s="6">
        <f>E256/D256</f>
        <v>60.90536925923503</v>
      </c>
      <c r="G256" s="3"/>
    </row>
    <row r="257" spans="1:7" ht="15.6" outlineLevel="2" x14ac:dyDescent="0.6">
      <c r="A257" s="25" t="s">
        <v>91</v>
      </c>
      <c r="B257" s="6">
        <f t="shared" ref="B257:E257" si="67">B263+B269+B275+B281+B287+B293+B299+B305+B311+B317+B323+B329+B335+B341+B347</f>
        <v>1804</v>
      </c>
      <c r="C257" s="6">
        <f t="shared" si="67"/>
        <v>1696</v>
      </c>
      <c r="D257" s="6">
        <f t="shared" si="67"/>
        <v>96013</v>
      </c>
      <c r="E257" s="6">
        <f t="shared" si="67"/>
        <v>3182007</v>
      </c>
      <c r="F257" s="6">
        <f>E257/D257</f>
        <v>33.141418349598489</v>
      </c>
      <c r="G257" s="3"/>
    </row>
    <row r="258" spans="1:7" ht="15.6" outlineLevel="2" x14ac:dyDescent="0.6">
      <c r="A258" s="25" t="s">
        <v>92</v>
      </c>
      <c r="B258" s="6">
        <f t="shared" ref="B258:E258" si="68">B264+B270+B276+B282+B288+B294+B300+B306+B312+B318+B324+B330+B336+B342+B348</f>
        <v>1555</v>
      </c>
      <c r="C258" s="6">
        <f t="shared" si="68"/>
        <v>1636</v>
      </c>
      <c r="D258" s="6">
        <f t="shared" si="68"/>
        <v>13344</v>
      </c>
      <c r="E258" s="6">
        <f t="shared" si="68"/>
        <v>690801</v>
      </c>
      <c r="F258" s="6">
        <f>E258/D258</f>
        <v>51.768660071942449</v>
      </c>
      <c r="G258" s="3"/>
    </row>
    <row r="259" spans="1:7" ht="15.6" outlineLevel="2" x14ac:dyDescent="0.6">
      <c r="A259" s="25" t="s">
        <v>94</v>
      </c>
      <c r="B259" s="6">
        <f t="shared" ref="B259:C259" si="69">B265+B271+B277+B283+B289+B295+B301+B307+B313+B319+B325+B331+B337+B343+B349</f>
        <v>1</v>
      </c>
      <c r="C259" s="6">
        <f t="shared" si="69"/>
        <v>1</v>
      </c>
      <c r="D259" s="6">
        <v>10</v>
      </c>
      <c r="E259" s="6">
        <v>472</v>
      </c>
      <c r="F259" s="6">
        <f>E259/D259</f>
        <v>47.2</v>
      </c>
      <c r="G259" s="3"/>
    </row>
    <row r="260" spans="1:7" ht="15.6" outlineLevel="2" x14ac:dyDescent="0.6">
      <c r="A260" s="25" t="s">
        <v>93</v>
      </c>
      <c r="B260" s="6">
        <f t="shared" ref="B260:E260" si="70">B266+B272+B278+B284+B290+B296+B302+B308+B314+B320+B326+B332+B338+B344+B350</f>
        <v>0</v>
      </c>
      <c r="C260" s="6">
        <f t="shared" si="70"/>
        <v>0</v>
      </c>
      <c r="D260" s="6">
        <f t="shared" si="70"/>
        <v>0</v>
      </c>
      <c r="E260" s="6">
        <f t="shared" si="70"/>
        <v>0</v>
      </c>
      <c r="F260" s="26"/>
      <c r="G260" s="3"/>
    </row>
    <row r="261" spans="1:7" s="22" customFormat="1" ht="15.6" outlineLevel="1" x14ac:dyDescent="0.6">
      <c r="A261" s="21" t="s">
        <v>39</v>
      </c>
      <c r="B261" s="14">
        <f t="shared" ref="B261:E261" si="71">B262+B263+B264+B265+B266</f>
        <v>36</v>
      </c>
      <c r="C261" s="14">
        <f t="shared" si="71"/>
        <v>28</v>
      </c>
      <c r="D261" s="14">
        <f t="shared" si="71"/>
        <v>1417</v>
      </c>
      <c r="E261" s="14">
        <f t="shared" si="71"/>
        <v>71075</v>
      </c>
      <c r="F261" s="6">
        <f>E261/D261</f>
        <v>50.158786167960479</v>
      </c>
      <c r="G261" s="10"/>
    </row>
    <row r="262" spans="1:7" ht="15.6" hidden="1" outlineLevel="2" x14ac:dyDescent="0.6">
      <c r="A262" s="25" t="s">
        <v>89</v>
      </c>
      <c r="B262" s="6">
        <v>35</v>
      </c>
      <c r="C262">
        <v>27</v>
      </c>
      <c r="D262" s="6">
        <v>1408</v>
      </c>
      <c r="E262" s="6">
        <v>70685</v>
      </c>
      <c r="F262" s="6">
        <f>E262/D262</f>
        <v>50.202414772727273</v>
      </c>
      <c r="G262" s="3"/>
    </row>
    <row r="263" spans="1:7" ht="15.6" hidden="1" outlineLevel="2" x14ac:dyDescent="0.6">
      <c r="A263" s="25" t="s">
        <v>91</v>
      </c>
      <c r="B263">
        <v>0</v>
      </c>
      <c r="C263">
        <v>0</v>
      </c>
      <c r="D263">
        <v>0</v>
      </c>
      <c r="E263">
        <v>0</v>
      </c>
      <c r="G263" s="3"/>
    </row>
    <row r="264" spans="1:7" ht="15.6" hidden="1" outlineLevel="2" x14ac:dyDescent="0.6">
      <c r="A264" s="25" t="s">
        <v>92</v>
      </c>
      <c r="B264">
        <v>1</v>
      </c>
      <c r="C264">
        <v>1</v>
      </c>
      <c r="D264">
        <v>9</v>
      </c>
      <c r="E264">
        <v>390</v>
      </c>
      <c r="F264" s="6">
        <f>E264/D264</f>
        <v>43.333333333333336</v>
      </c>
      <c r="G264" s="3"/>
    </row>
    <row r="265" spans="1:7" ht="15.6" hidden="1" outlineLevel="2" x14ac:dyDescent="0.6">
      <c r="A265" s="25" t="s">
        <v>94</v>
      </c>
      <c r="B265" s="26"/>
      <c r="C265" s="26"/>
      <c r="D265" s="26"/>
      <c r="E265" s="26"/>
      <c r="F265" s="26"/>
      <c r="G265" s="3"/>
    </row>
    <row r="266" spans="1:7" ht="15.6" hidden="1" outlineLevel="2" x14ac:dyDescent="0.6">
      <c r="A266" s="25" t="s">
        <v>93</v>
      </c>
      <c r="B266" s="26"/>
      <c r="C266" s="26"/>
      <c r="D266" s="26"/>
      <c r="E266" s="26"/>
      <c r="F266" s="26"/>
      <c r="G266" s="3"/>
    </row>
    <row r="267" spans="1:7" s="22" customFormat="1" ht="15.6" outlineLevel="1" collapsed="1" x14ac:dyDescent="0.6">
      <c r="A267" s="21" t="s">
        <v>40</v>
      </c>
      <c r="B267" s="14">
        <f t="shared" ref="B267:E267" si="72">B268+B269+B270+B271+B272</f>
        <v>6</v>
      </c>
      <c r="C267" s="14">
        <f t="shared" si="72"/>
        <v>3</v>
      </c>
      <c r="D267" s="14">
        <f t="shared" si="72"/>
        <v>190</v>
      </c>
      <c r="E267" s="14">
        <f t="shared" si="72"/>
        <v>11610</v>
      </c>
      <c r="F267" s="14">
        <f>SUM(F268:F270)/1</f>
        <v>61.11</v>
      </c>
      <c r="G267" s="10"/>
    </row>
    <row r="268" spans="1:7" ht="15.6" hidden="1" outlineLevel="2" x14ac:dyDescent="0.6">
      <c r="A268" s="25" t="s">
        <v>89</v>
      </c>
      <c r="B268" s="6">
        <v>6</v>
      </c>
      <c r="C268">
        <v>3</v>
      </c>
      <c r="D268" s="6">
        <v>190</v>
      </c>
      <c r="E268" s="6">
        <v>11610</v>
      </c>
      <c r="F268">
        <v>61.11</v>
      </c>
      <c r="G268" s="3"/>
    </row>
    <row r="269" spans="1:7" ht="15.6" hidden="1" outlineLevel="2" x14ac:dyDescent="0.6">
      <c r="A269" s="25" t="s">
        <v>91</v>
      </c>
      <c r="B269">
        <v>0</v>
      </c>
      <c r="C269">
        <v>0</v>
      </c>
      <c r="D269">
        <v>0</v>
      </c>
      <c r="E269">
        <v>0</v>
      </c>
      <c r="F269">
        <v>0</v>
      </c>
      <c r="G269" s="3"/>
    </row>
    <row r="270" spans="1:7" ht="15.6" hidden="1" outlineLevel="2" x14ac:dyDescent="0.6">
      <c r="A270" s="25" t="s">
        <v>92</v>
      </c>
      <c r="B270">
        <v>0</v>
      </c>
      <c r="C270">
        <v>0</v>
      </c>
      <c r="D270">
        <v>0</v>
      </c>
      <c r="E270">
        <v>0</v>
      </c>
      <c r="F270">
        <v>0</v>
      </c>
      <c r="G270" s="3"/>
    </row>
    <row r="271" spans="1:7" ht="15.6" hidden="1" outlineLevel="2" x14ac:dyDescent="0.6">
      <c r="A271" s="25" t="s">
        <v>94</v>
      </c>
      <c r="B271" s="26"/>
      <c r="C271" s="26"/>
      <c r="D271" s="26"/>
      <c r="E271" s="26"/>
      <c r="F271" s="26"/>
      <c r="G271" s="3"/>
    </row>
    <row r="272" spans="1:7" ht="15.6" hidden="1" outlineLevel="2" x14ac:dyDescent="0.6">
      <c r="A272" s="25" t="s">
        <v>93</v>
      </c>
      <c r="B272" s="26"/>
      <c r="C272" s="26"/>
      <c r="D272" s="26"/>
      <c r="E272" s="26"/>
      <c r="F272" s="26"/>
      <c r="G272" s="3"/>
    </row>
    <row r="273" spans="1:7" s="22" customFormat="1" ht="15" customHeight="1" outlineLevel="1" collapsed="1" x14ac:dyDescent="0.6">
      <c r="A273" s="21" t="s">
        <v>41</v>
      </c>
      <c r="B273" s="14">
        <f t="shared" ref="B273:E273" si="73">B274+B275+B276+B277+B278</f>
        <v>278</v>
      </c>
      <c r="C273" s="14">
        <f t="shared" si="73"/>
        <v>252</v>
      </c>
      <c r="D273" s="14">
        <f t="shared" si="73"/>
        <v>5070</v>
      </c>
      <c r="E273" s="14">
        <f t="shared" si="73"/>
        <v>304514</v>
      </c>
      <c r="F273" s="14">
        <f>SUM(F274:F276)/3</f>
        <v>48.073333333333331</v>
      </c>
      <c r="G273" s="10"/>
    </row>
    <row r="274" spans="1:7" ht="15.6" hidden="1" outlineLevel="2" x14ac:dyDescent="0.6">
      <c r="A274" s="25" t="s">
        <v>89</v>
      </c>
      <c r="B274" s="6">
        <v>238</v>
      </c>
      <c r="C274">
        <v>215</v>
      </c>
      <c r="D274" s="6">
        <v>4657</v>
      </c>
      <c r="E274" s="6">
        <v>287366</v>
      </c>
      <c r="F274">
        <v>61.71</v>
      </c>
      <c r="G274" s="3"/>
    </row>
    <row r="275" spans="1:7" ht="15.6" hidden="1" outlineLevel="2" x14ac:dyDescent="0.6">
      <c r="A275" s="25" t="s">
        <v>91</v>
      </c>
      <c r="B275">
        <v>6</v>
      </c>
      <c r="C275">
        <v>5</v>
      </c>
      <c r="D275">
        <v>200</v>
      </c>
      <c r="E275">
        <v>6539</v>
      </c>
      <c r="F275">
        <v>32.700000000000003</v>
      </c>
      <c r="G275" s="3"/>
    </row>
    <row r="276" spans="1:7" ht="15.6" hidden="1" outlineLevel="2" x14ac:dyDescent="0.6">
      <c r="A276" s="25" t="s">
        <v>92</v>
      </c>
      <c r="B276">
        <v>34</v>
      </c>
      <c r="C276">
        <v>32</v>
      </c>
      <c r="D276">
        <v>213</v>
      </c>
      <c r="E276">
        <v>10609</v>
      </c>
      <c r="F276">
        <v>49.81</v>
      </c>
      <c r="G276" s="3"/>
    </row>
    <row r="277" spans="1:7" ht="15.6" hidden="1" outlineLevel="2" x14ac:dyDescent="0.6">
      <c r="A277" s="25" t="s">
        <v>94</v>
      </c>
      <c r="B277" s="26"/>
      <c r="C277" s="26"/>
      <c r="D277" s="26"/>
      <c r="E277" s="26"/>
      <c r="F277" s="26"/>
      <c r="G277" s="3"/>
    </row>
    <row r="278" spans="1:7" ht="15.6" hidden="1" outlineLevel="2" x14ac:dyDescent="0.6">
      <c r="A278" s="25" t="s">
        <v>93</v>
      </c>
      <c r="B278" s="26"/>
      <c r="C278" s="26"/>
      <c r="D278" s="26"/>
      <c r="E278" s="26"/>
      <c r="F278" s="26"/>
      <c r="G278" s="3"/>
    </row>
    <row r="279" spans="1:7" s="22" customFormat="1" ht="15.6" outlineLevel="1" collapsed="1" x14ac:dyDescent="0.6">
      <c r="A279" s="21" t="s">
        <v>42</v>
      </c>
      <c r="B279" s="14">
        <f t="shared" ref="B279:E279" si="74">B280+B281+B282+B283+B284</f>
        <v>2727</v>
      </c>
      <c r="C279" s="14">
        <f t="shared" si="74"/>
        <v>2617</v>
      </c>
      <c r="D279" s="14">
        <f t="shared" si="74"/>
        <v>62621</v>
      </c>
      <c r="E279" s="14">
        <f t="shared" si="74"/>
        <v>3599085</v>
      </c>
      <c r="F279" s="12">
        <f>SUM(F280:F284)/5</f>
        <v>28.963999999999999</v>
      </c>
      <c r="G279" s="10"/>
    </row>
    <row r="280" spans="1:7" ht="15.6" hidden="1" outlineLevel="2" x14ac:dyDescent="0.6">
      <c r="A280" s="25" t="s">
        <v>89</v>
      </c>
      <c r="B280" s="6">
        <v>2477</v>
      </c>
      <c r="C280">
        <v>2352</v>
      </c>
      <c r="D280" s="6">
        <v>55559</v>
      </c>
      <c r="E280" s="6">
        <v>3344608</v>
      </c>
      <c r="F280">
        <v>60.2</v>
      </c>
      <c r="G280" s="3"/>
    </row>
    <row r="281" spans="1:7" ht="15.6" hidden="1" outlineLevel="2" x14ac:dyDescent="0.6">
      <c r="A281" s="25" t="s">
        <v>91</v>
      </c>
      <c r="B281">
        <v>123</v>
      </c>
      <c r="C281">
        <v>121</v>
      </c>
      <c r="D281">
        <v>5903</v>
      </c>
      <c r="E281">
        <v>194614</v>
      </c>
      <c r="F281">
        <v>32.97</v>
      </c>
      <c r="G281" s="3"/>
    </row>
    <row r="282" spans="1:7" ht="15.6" hidden="1" outlineLevel="2" x14ac:dyDescent="0.6">
      <c r="A282" s="25" t="s">
        <v>92</v>
      </c>
      <c r="B282">
        <v>127</v>
      </c>
      <c r="C282">
        <v>144</v>
      </c>
      <c r="D282">
        <v>1159</v>
      </c>
      <c r="E282">
        <v>59863</v>
      </c>
      <c r="F282">
        <v>51.65</v>
      </c>
      <c r="G282" s="3"/>
    </row>
    <row r="283" spans="1:7" ht="15.6" hidden="1" outlineLevel="2" x14ac:dyDescent="0.6">
      <c r="A283" s="25" t="s">
        <v>94</v>
      </c>
      <c r="B283" s="26"/>
      <c r="C283" s="26"/>
      <c r="D283" s="26"/>
      <c r="E283" s="26"/>
      <c r="F283" s="26"/>
      <c r="G283" s="3"/>
    </row>
    <row r="284" spans="1:7" ht="15.6" hidden="1" outlineLevel="2" x14ac:dyDescent="0.6">
      <c r="A284" s="25" t="s">
        <v>93</v>
      </c>
      <c r="B284" s="26"/>
      <c r="C284" s="26"/>
      <c r="D284" s="26"/>
      <c r="E284" s="26"/>
      <c r="F284" s="26"/>
      <c r="G284" s="3"/>
    </row>
    <row r="285" spans="1:7" s="22" customFormat="1" ht="15.6" outlineLevel="1" collapsed="1" x14ac:dyDescent="0.6">
      <c r="A285" s="21" t="s">
        <v>43</v>
      </c>
      <c r="B285" s="14">
        <f t="shared" ref="B285:E285" si="75">B286+B287+B288+B289+B290</f>
        <v>149</v>
      </c>
      <c r="C285" s="14">
        <f t="shared" si="75"/>
        <v>114</v>
      </c>
      <c r="D285" s="14">
        <f t="shared" si="75"/>
        <v>6079</v>
      </c>
      <c r="E285" s="14">
        <f t="shared" si="75"/>
        <v>373489</v>
      </c>
      <c r="F285" s="14">
        <f>SUM(F286:F288)/3</f>
        <v>53.48</v>
      </c>
      <c r="G285" s="10"/>
    </row>
    <row r="286" spans="1:7" ht="15.6" hidden="1" outlineLevel="2" x14ac:dyDescent="0.6">
      <c r="A286" s="25" t="s">
        <v>89</v>
      </c>
      <c r="B286" s="6">
        <v>131</v>
      </c>
      <c r="C286">
        <v>98</v>
      </c>
      <c r="D286" s="6">
        <v>5394</v>
      </c>
      <c r="E286" s="6">
        <v>350245</v>
      </c>
      <c r="F286">
        <v>64.930000000000007</v>
      </c>
      <c r="G286" s="3"/>
    </row>
    <row r="287" spans="1:7" ht="15.6" hidden="1" outlineLevel="2" x14ac:dyDescent="0.6">
      <c r="A287" s="25" t="s">
        <v>91</v>
      </c>
      <c r="B287">
        <v>13</v>
      </c>
      <c r="C287">
        <v>11</v>
      </c>
      <c r="D287">
        <v>645</v>
      </c>
      <c r="E287">
        <v>20707</v>
      </c>
      <c r="F287">
        <v>32.1</v>
      </c>
      <c r="G287" s="3"/>
    </row>
    <row r="288" spans="1:7" ht="15.6" hidden="1" outlineLevel="2" x14ac:dyDescent="0.6">
      <c r="A288" s="25" t="s">
        <v>92</v>
      </c>
      <c r="B288">
        <v>5</v>
      </c>
      <c r="C288">
        <v>5</v>
      </c>
      <c r="D288">
        <v>40</v>
      </c>
      <c r="E288">
        <v>2537</v>
      </c>
      <c r="F288">
        <v>63.41</v>
      </c>
      <c r="G288" s="3"/>
    </row>
    <row r="289" spans="1:7" ht="15.6" hidden="1" outlineLevel="2" x14ac:dyDescent="0.6">
      <c r="A289" s="25" t="s">
        <v>94</v>
      </c>
      <c r="B289" s="26"/>
      <c r="C289" s="26"/>
      <c r="D289" s="26"/>
      <c r="E289" s="26"/>
      <c r="F289" s="26"/>
      <c r="G289" s="3"/>
    </row>
    <row r="290" spans="1:7" ht="15.6" hidden="1" outlineLevel="2" x14ac:dyDescent="0.6">
      <c r="A290" s="25" t="s">
        <v>93</v>
      </c>
      <c r="B290" s="26"/>
      <c r="C290" s="26"/>
      <c r="D290" s="26"/>
      <c r="E290" s="26"/>
      <c r="F290" s="26"/>
      <c r="G290" s="3"/>
    </row>
    <row r="291" spans="1:7" s="22" customFormat="1" ht="15.6" outlineLevel="1" collapsed="1" x14ac:dyDescent="0.6">
      <c r="A291" s="21" t="s">
        <v>44</v>
      </c>
      <c r="B291" s="14">
        <f t="shared" ref="B291:E291" si="76">B292+B293+B294+B295+B296</f>
        <v>924</v>
      </c>
      <c r="C291" s="14">
        <f t="shared" si="76"/>
        <v>822</v>
      </c>
      <c r="D291" s="14">
        <f t="shared" si="76"/>
        <v>22233</v>
      </c>
      <c r="E291" s="14">
        <f t="shared" si="76"/>
        <v>1284355</v>
      </c>
      <c r="F291" s="14">
        <f>SUM(F292:F294)/3</f>
        <v>45.580000000000005</v>
      </c>
      <c r="G291" s="10"/>
    </row>
    <row r="292" spans="1:7" ht="15.6" hidden="1" outlineLevel="2" x14ac:dyDescent="0.6">
      <c r="A292" s="25" t="s">
        <v>89</v>
      </c>
      <c r="B292" s="6">
        <v>846</v>
      </c>
      <c r="C292">
        <v>744</v>
      </c>
      <c r="D292" s="6">
        <v>19749</v>
      </c>
      <c r="E292" s="6">
        <v>1219148</v>
      </c>
      <c r="F292">
        <v>61.73</v>
      </c>
      <c r="G292" s="3"/>
    </row>
    <row r="293" spans="1:7" ht="15.6" hidden="1" outlineLevel="2" x14ac:dyDescent="0.6">
      <c r="A293" s="25" t="s">
        <v>91</v>
      </c>
      <c r="B293">
        <v>30</v>
      </c>
      <c r="C293">
        <v>30</v>
      </c>
      <c r="D293">
        <v>1612</v>
      </c>
      <c r="E293">
        <v>46810</v>
      </c>
      <c r="F293">
        <v>29.04</v>
      </c>
      <c r="G293" s="3"/>
    </row>
    <row r="294" spans="1:7" ht="15.6" hidden="1" outlineLevel="2" x14ac:dyDescent="0.6">
      <c r="A294" s="25" t="s">
        <v>92</v>
      </c>
      <c r="B294">
        <v>47</v>
      </c>
      <c r="C294">
        <v>47</v>
      </c>
      <c r="D294">
        <v>400</v>
      </c>
      <c r="E294">
        <v>18387</v>
      </c>
      <c r="F294">
        <v>45.97</v>
      </c>
      <c r="G294" s="3"/>
    </row>
    <row r="295" spans="1:7" ht="15.6" hidden="1" outlineLevel="2" x14ac:dyDescent="0.6">
      <c r="A295" s="25" t="s">
        <v>94</v>
      </c>
      <c r="B295">
        <v>1</v>
      </c>
      <c r="C295">
        <v>1</v>
      </c>
      <c r="D295">
        <v>472</v>
      </c>
      <c r="E295">
        <v>10</v>
      </c>
      <c r="F295">
        <v>47.25</v>
      </c>
      <c r="G295" s="3"/>
    </row>
    <row r="296" spans="1:7" ht="15.6" hidden="1" outlineLevel="2" x14ac:dyDescent="0.6">
      <c r="A296" s="25" t="s">
        <v>93</v>
      </c>
      <c r="B296" s="26"/>
      <c r="C296" s="26"/>
      <c r="D296" s="26"/>
      <c r="E296" s="26"/>
      <c r="F296" s="26"/>
      <c r="G296" s="3"/>
    </row>
    <row r="297" spans="1:7" s="22" customFormat="1" ht="15.6" outlineLevel="1" collapsed="1" x14ac:dyDescent="0.6">
      <c r="A297" s="21" t="s">
        <v>45</v>
      </c>
      <c r="B297" s="14">
        <f t="shared" ref="B297:E297" si="77">B298+B299+B300+B301+B302</f>
        <v>1</v>
      </c>
      <c r="C297" s="14">
        <f t="shared" si="77"/>
        <v>1</v>
      </c>
      <c r="D297" s="14">
        <f t="shared" si="77"/>
        <v>19</v>
      </c>
      <c r="E297" s="14">
        <f t="shared" si="77"/>
        <v>1302</v>
      </c>
      <c r="F297" s="14">
        <f>SUM(F298:F300)/1</f>
        <v>68.55</v>
      </c>
      <c r="G297" s="23"/>
    </row>
    <row r="298" spans="1:7" ht="15.6" hidden="1" outlineLevel="2" x14ac:dyDescent="0.6">
      <c r="A298" s="25" t="s">
        <v>89</v>
      </c>
      <c r="B298" s="6">
        <v>1</v>
      </c>
      <c r="C298">
        <v>1</v>
      </c>
      <c r="D298" s="6">
        <v>19</v>
      </c>
      <c r="E298" s="6">
        <v>1302</v>
      </c>
      <c r="F298">
        <v>68.55</v>
      </c>
      <c r="G298" s="3"/>
    </row>
    <row r="299" spans="1:7" ht="15.6" hidden="1" outlineLevel="2" x14ac:dyDescent="0.6">
      <c r="A299" s="25" t="s">
        <v>91</v>
      </c>
      <c r="B299">
        <v>0</v>
      </c>
      <c r="C299">
        <v>0</v>
      </c>
      <c r="D299">
        <v>0</v>
      </c>
      <c r="E299">
        <v>0</v>
      </c>
      <c r="F299">
        <v>0</v>
      </c>
      <c r="G299" s="3"/>
    </row>
    <row r="300" spans="1:7" ht="15.6" hidden="1" outlineLevel="2" x14ac:dyDescent="0.6">
      <c r="A300" s="25" t="s">
        <v>92</v>
      </c>
      <c r="B300">
        <v>0</v>
      </c>
      <c r="C300">
        <v>0</v>
      </c>
      <c r="D300">
        <v>0</v>
      </c>
      <c r="E300">
        <v>0</v>
      </c>
      <c r="F300">
        <v>0</v>
      </c>
      <c r="G300" s="3"/>
    </row>
    <row r="301" spans="1:7" ht="15.6" hidden="1" outlineLevel="2" x14ac:dyDescent="0.6">
      <c r="A301" s="25" t="s">
        <v>94</v>
      </c>
      <c r="B301" s="26"/>
      <c r="C301" s="26"/>
      <c r="D301" s="26"/>
      <c r="E301" s="26"/>
      <c r="F301" s="26"/>
      <c r="G301" s="3"/>
    </row>
    <row r="302" spans="1:7" ht="15.6" hidden="1" outlineLevel="2" x14ac:dyDescent="0.6">
      <c r="A302" s="25" t="s">
        <v>93</v>
      </c>
      <c r="B302" s="26"/>
      <c r="C302" s="26"/>
      <c r="D302" s="26"/>
      <c r="E302" s="26"/>
      <c r="F302" s="26"/>
      <c r="G302" s="3"/>
    </row>
    <row r="303" spans="1:7" s="22" customFormat="1" ht="15.6" outlineLevel="1" collapsed="1" x14ac:dyDescent="0.6">
      <c r="A303" s="21" t="s">
        <v>46</v>
      </c>
      <c r="B303" s="14">
        <f t="shared" ref="B303:E303" si="78">B304+B305+B306+B307+B308</f>
        <v>1374</v>
      </c>
      <c r="C303" s="14">
        <f t="shared" si="78"/>
        <v>1269</v>
      </c>
      <c r="D303" s="14">
        <f t="shared" si="78"/>
        <v>25194</v>
      </c>
      <c r="E303" s="14">
        <f t="shared" si="78"/>
        <v>1445206</v>
      </c>
      <c r="F303" s="14">
        <f>SUM(F304:F306)/3</f>
        <v>48.94</v>
      </c>
      <c r="G303" s="10"/>
    </row>
    <row r="304" spans="1:7" ht="15.6" hidden="1" outlineLevel="2" x14ac:dyDescent="0.6">
      <c r="A304" s="25" t="s">
        <v>89</v>
      </c>
      <c r="B304" s="6">
        <v>1225</v>
      </c>
      <c r="C304">
        <v>1124</v>
      </c>
      <c r="D304" s="6">
        <v>21990</v>
      </c>
      <c r="E304" s="6">
        <v>1327069</v>
      </c>
      <c r="F304">
        <v>60.35</v>
      </c>
      <c r="G304" s="3"/>
    </row>
    <row r="305" spans="1:7" ht="15.6" hidden="1" outlineLevel="2" x14ac:dyDescent="0.6">
      <c r="A305" s="25" t="s">
        <v>91</v>
      </c>
      <c r="B305">
        <v>49</v>
      </c>
      <c r="C305">
        <v>42</v>
      </c>
      <c r="D305">
        <v>2432</v>
      </c>
      <c r="E305">
        <v>75275</v>
      </c>
      <c r="F305">
        <v>30.95</v>
      </c>
      <c r="G305" s="3"/>
    </row>
    <row r="306" spans="1:7" ht="15.6" hidden="1" outlineLevel="2" x14ac:dyDescent="0.6">
      <c r="A306" s="25" t="s">
        <v>92</v>
      </c>
      <c r="B306">
        <v>100</v>
      </c>
      <c r="C306">
        <v>103</v>
      </c>
      <c r="D306">
        <v>772</v>
      </c>
      <c r="E306">
        <v>42862</v>
      </c>
      <c r="F306">
        <v>55.52</v>
      </c>
      <c r="G306" s="3"/>
    </row>
    <row r="307" spans="1:7" ht="15.6" hidden="1" outlineLevel="2" x14ac:dyDescent="0.6">
      <c r="A307" s="25" t="s">
        <v>94</v>
      </c>
      <c r="B307" s="26"/>
      <c r="C307" s="26"/>
      <c r="D307" s="26"/>
      <c r="E307" s="26"/>
      <c r="F307" s="26"/>
      <c r="G307" s="3"/>
    </row>
    <row r="308" spans="1:7" ht="15.6" hidden="1" outlineLevel="2" x14ac:dyDescent="0.6">
      <c r="A308" s="25" t="s">
        <v>93</v>
      </c>
      <c r="B308" s="26"/>
      <c r="C308" s="26"/>
      <c r="D308" s="26"/>
      <c r="E308" s="26"/>
      <c r="F308" s="26"/>
      <c r="G308" s="3"/>
    </row>
    <row r="309" spans="1:7" s="22" customFormat="1" ht="15.6" outlineLevel="1" collapsed="1" x14ac:dyDescent="0.6">
      <c r="A309" s="21" t="s">
        <v>47</v>
      </c>
      <c r="B309" s="14">
        <f t="shared" ref="B309:E309" si="79">B310+B311+B312+B313+B314</f>
        <v>274</v>
      </c>
      <c r="C309" s="14">
        <f t="shared" si="79"/>
        <v>229</v>
      </c>
      <c r="D309" s="14">
        <f t="shared" si="79"/>
        <v>5292</v>
      </c>
      <c r="E309" s="14">
        <f t="shared" si="79"/>
        <v>303781</v>
      </c>
      <c r="F309" s="14">
        <f>SUM(F310:F312)/3</f>
        <v>46.166666666666664</v>
      </c>
      <c r="G309" s="10"/>
    </row>
    <row r="310" spans="1:7" ht="15.6" hidden="1" outlineLevel="2" x14ac:dyDescent="0.6">
      <c r="A310" s="25" t="s">
        <v>89</v>
      </c>
      <c r="B310" s="6">
        <v>251</v>
      </c>
      <c r="C310">
        <v>208</v>
      </c>
      <c r="D310" s="6">
        <v>4912</v>
      </c>
      <c r="E310" s="6">
        <v>289299</v>
      </c>
      <c r="F310">
        <v>58.9</v>
      </c>
      <c r="G310" s="3"/>
    </row>
    <row r="311" spans="1:7" ht="15.6" hidden="1" outlineLevel="2" x14ac:dyDescent="0.6">
      <c r="A311" s="25" t="s">
        <v>91</v>
      </c>
      <c r="B311">
        <v>7</v>
      </c>
      <c r="C311">
        <v>5</v>
      </c>
      <c r="D311">
        <v>246</v>
      </c>
      <c r="E311">
        <v>8380</v>
      </c>
      <c r="F311">
        <v>34.06</v>
      </c>
      <c r="G311" s="3"/>
    </row>
    <row r="312" spans="1:7" ht="15.6" hidden="1" outlineLevel="2" x14ac:dyDescent="0.6">
      <c r="A312" s="25" t="s">
        <v>92</v>
      </c>
      <c r="B312">
        <v>16</v>
      </c>
      <c r="C312">
        <v>16</v>
      </c>
      <c r="D312">
        <v>134</v>
      </c>
      <c r="E312">
        <v>6102</v>
      </c>
      <c r="F312">
        <v>45.54</v>
      </c>
      <c r="G312" s="3"/>
    </row>
    <row r="313" spans="1:7" ht="15.6" hidden="1" outlineLevel="2" x14ac:dyDescent="0.6">
      <c r="A313" s="25" t="s">
        <v>94</v>
      </c>
      <c r="B313" s="26"/>
      <c r="C313" s="26"/>
      <c r="D313" s="26"/>
      <c r="E313" s="26"/>
      <c r="F313" s="26"/>
      <c r="G313" s="3"/>
    </row>
    <row r="314" spans="1:7" ht="15.6" hidden="1" outlineLevel="2" x14ac:dyDescent="0.6">
      <c r="A314" s="25" t="s">
        <v>93</v>
      </c>
      <c r="B314" s="26"/>
      <c r="C314" s="26"/>
      <c r="D314" s="26"/>
      <c r="E314" s="26"/>
      <c r="F314" s="26"/>
      <c r="G314" s="3"/>
    </row>
    <row r="315" spans="1:7" s="22" customFormat="1" ht="15.6" outlineLevel="1" collapsed="1" x14ac:dyDescent="0.6">
      <c r="A315" s="21" t="s">
        <v>48</v>
      </c>
      <c r="B315" s="14">
        <f t="shared" ref="B315:E315" si="80">B316+B317+B318+B319+B320</f>
        <v>1945</v>
      </c>
      <c r="C315" s="14">
        <f t="shared" si="80"/>
        <v>1848</v>
      </c>
      <c r="D315" s="14">
        <f t="shared" si="80"/>
        <v>52257</v>
      </c>
      <c r="E315" s="14">
        <f t="shared" si="80"/>
        <v>2898252</v>
      </c>
      <c r="F315" s="14">
        <f>SUM(F316:F318)/3</f>
        <v>47.683333333333337</v>
      </c>
      <c r="G315" s="10"/>
    </row>
    <row r="316" spans="1:7" ht="15.6" hidden="1" outlineLevel="2" x14ac:dyDescent="0.6">
      <c r="A316" s="25" t="s">
        <v>89</v>
      </c>
      <c r="B316" s="6">
        <v>1723</v>
      </c>
      <c r="C316">
        <v>1625</v>
      </c>
      <c r="D316" s="6">
        <v>44323</v>
      </c>
      <c r="E316" s="6">
        <v>2628119</v>
      </c>
      <c r="F316">
        <v>59.29</v>
      </c>
      <c r="G316" s="3"/>
    </row>
    <row r="317" spans="1:7" ht="15.6" hidden="1" outlineLevel="2" x14ac:dyDescent="0.6">
      <c r="A317" s="25" t="s">
        <v>91</v>
      </c>
      <c r="B317">
        <v>139</v>
      </c>
      <c r="C317">
        <v>134</v>
      </c>
      <c r="D317">
        <v>7214</v>
      </c>
      <c r="E317">
        <v>233091</v>
      </c>
      <c r="F317">
        <v>32.31</v>
      </c>
      <c r="G317" s="3"/>
    </row>
    <row r="318" spans="1:7" ht="15.6" hidden="1" outlineLevel="2" x14ac:dyDescent="0.6">
      <c r="A318" s="25" t="s">
        <v>92</v>
      </c>
      <c r="B318">
        <v>83</v>
      </c>
      <c r="C318">
        <v>89</v>
      </c>
      <c r="D318">
        <v>720</v>
      </c>
      <c r="E318">
        <v>37042</v>
      </c>
      <c r="F318">
        <v>51.45</v>
      </c>
      <c r="G318" s="3"/>
    </row>
    <row r="319" spans="1:7" ht="15.6" hidden="1" outlineLevel="2" x14ac:dyDescent="0.6">
      <c r="A319" s="25" t="s">
        <v>94</v>
      </c>
      <c r="B319" s="26"/>
      <c r="C319" s="26"/>
      <c r="D319" s="26"/>
      <c r="E319" s="26"/>
      <c r="F319" s="26"/>
      <c r="G319" s="3"/>
    </row>
    <row r="320" spans="1:7" ht="15.6" hidden="1" outlineLevel="2" x14ac:dyDescent="0.6">
      <c r="A320" s="25" t="s">
        <v>93</v>
      </c>
      <c r="B320" s="26"/>
      <c r="C320" s="26"/>
      <c r="D320" s="26"/>
      <c r="E320" s="26"/>
      <c r="F320" s="26"/>
      <c r="G320" s="3"/>
    </row>
    <row r="321" spans="1:7" s="22" customFormat="1" ht="15.9" customHeight="1" outlineLevel="1" collapsed="1" x14ac:dyDescent="0.6">
      <c r="A321" s="21" t="s">
        <v>49</v>
      </c>
      <c r="B321" s="14">
        <f t="shared" ref="B321:E321" si="81">B322+B323+B324+B325+B326</f>
        <v>0</v>
      </c>
      <c r="C321" s="14">
        <f t="shared" si="81"/>
        <v>0</v>
      </c>
      <c r="D321" s="14">
        <f t="shared" si="81"/>
        <v>0</v>
      </c>
      <c r="E321" s="14">
        <f t="shared" si="81"/>
        <v>0</v>
      </c>
      <c r="F321" s="14">
        <f>SUM(F322:F324)/1</f>
        <v>0</v>
      </c>
      <c r="G321" s="13"/>
    </row>
    <row r="322" spans="1:7" ht="15.6" hidden="1" outlineLevel="2" x14ac:dyDescent="0.6">
      <c r="A322" s="25" t="s">
        <v>89</v>
      </c>
      <c r="B322" s="6">
        <v>0</v>
      </c>
      <c r="C322">
        <v>0</v>
      </c>
      <c r="D322" s="6">
        <v>0</v>
      </c>
      <c r="E322" s="6">
        <v>0</v>
      </c>
      <c r="F322">
        <v>0</v>
      </c>
      <c r="G322" s="3"/>
    </row>
    <row r="323" spans="1:7" ht="15.6" hidden="1" outlineLevel="2" x14ac:dyDescent="0.6">
      <c r="A323" s="25" t="s">
        <v>91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7" ht="15.6" hidden="1" outlineLevel="2" x14ac:dyDescent="0.6">
      <c r="A324" s="25" t="s">
        <v>92</v>
      </c>
      <c r="B324">
        <v>0</v>
      </c>
      <c r="C324">
        <v>0</v>
      </c>
      <c r="D324">
        <v>0</v>
      </c>
      <c r="E324">
        <v>0</v>
      </c>
      <c r="F324">
        <v>0</v>
      </c>
      <c r="G324" s="3"/>
    </row>
    <row r="325" spans="1:7" ht="15.6" hidden="1" outlineLevel="2" x14ac:dyDescent="0.6">
      <c r="A325" s="25" t="s">
        <v>94</v>
      </c>
      <c r="B325" s="26"/>
      <c r="C325" s="26"/>
      <c r="D325" s="26"/>
      <c r="E325" s="26"/>
      <c r="F325" s="26"/>
      <c r="G325" s="3"/>
    </row>
    <row r="326" spans="1:7" ht="15.6" hidden="1" outlineLevel="2" x14ac:dyDescent="0.6">
      <c r="A326" s="25" t="s">
        <v>93</v>
      </c>
      <c r="B326" s="26"/>
      <c r="C326" s="26"/>
      <c r="D326" s="26"/>
      <c r="E326" s="26"/>
      <c r="F326" s="26"/>
      <c r="G326" s="3"/>
    </row>
    <row r="327" spans="1:7" s="22" customFormat="1" ht="15.6" outlineLevel="1" collapsed="1" x14ac:dyDescent="0.6">
      <c r="A327" s="21" t="s">
        <v>50</v>
      </c>
      <c r="B327" s="14">
        <f t="shared" ref="B327:E327" si="82">B328+B329+B330+B331+B332</f>
        <v>10885</v>
      </c>
      <c r="C327" s="14">
        <f t="shared" si="82"/>
        <v>9732</v>
      </c>
      <c r="D327" s="14">
        <f t="shared" si="82"/>
        <v>440117</v>
      </c>
      <c r="E327" s="14">
        <f t="shared" si="82"/>
        <v>25988616</v>
      </c>
      <c r="F327" s="14">
        <f>SUM(F328:F330)/3</f>
        <v>49.75</v>
      </c>
      <c r="G327" s="10"/>
    </row>
    <row r="328" spans="1:7" ht="15.6" hidden="1" outlineLevel="2" x14ac:dyDescent="0.6">
      <c r="A328" s="25" t="s">
        <v>89</v>
      </c>
      <c r="B328" s="6">
        <v>9604</v>
      </c>
      <c r="C328">
        <v>8464</v>
      </c>
      <c r="D328" s="6">
        <v>393198</v>
      </c>
      <c r="E328" s="6">
        <v>24302751</v>
      </c>
      <c r="F328">
        <v>61.81</v>
      </c>
      <c r="G328" s="3"/>
    </row>
    <row r="329" spans="1:7" ht="15.6" hidden="1" outlineLevel="2" x14ac:dyDescent="0.6">
      <c r="A329" s="25" t="s">
        <v>91</v>
      </c>
      <c r="B329">
        <v>761</v>
      </c>
      <c r="C329">
        <v>720</v>
      </c>
      <c r="D329">
        <v>42273</v>
      </c>
      <c r="E329">
        <v>1437631</v>
      </c>
      <c r="F329">
        <v>34.01</v>
      </c>
      <c r="G329" s="3"/>
    </row>
    <row r="330" spans="1:7" ht="15.6" hidden="1" outlineLevel="2" x14ac:dyDescent="0.6">
      <c r="A330" s="25" t="s">
        <v>92</v>
      </c>
      <c r="B330">
        <v>520</v>
      </c>
      <c r="C330">
        <v>548</v>
      </c>
      <c r="D330">
        <v>4646</v>
      </c>
      <c r="E330">
        <v>248234</v>
      </c>
      <c r="F330">
        <v>53.43</v>
      </c>
      <c r="G330" s="3"/>
    </row>
    <row r="331" spans="1:7" ht="15.6" hidden="1" outlineLevel="2" x14ac:dyDescent="0.6">
      <c r="A331" s="25" t="s">
        <v>94</v>
      </c>
      <c r="B331" s="26"/>
      <c r="C331" s="26"/>
      <c r="D331" s="26"/>
      <c r="E331" s="26"/>
      <c r="F331" s="26"/>
      <c r="G331" s="3"/>
    </row>
    <row r="332" spans="1:7" ht="15.6" hidden="1" outlineLevel="2" x14ac:dyDescent="0.6">
      <c r="A332" s="25" t="s">
        <v>93</v>
      </c>
      <c r="B332" s="26"/>
      <c r="C332" s="26"/>
      <c r="D332" s="26"/>
      <c r="E332" s="26"/>
      <c r="F332" s="26"/>
      <c r="G332" s="3"/>
    </row>
    <row r="333" spans="1:7" s="22" customFormat="1" ht="15.6" outlineLevel="1" collapsed="1" x14ac:dyDescent="0.6">
      <c r="A333" s="21" t="s">
        <v>51</v>
      </c>
      <c r="B333" s="14">
        <f t="shared" ref="B333:E333" si="83">B334+B335+B336+B337+B338</f>
        <v>1566</v>
      </c>
      <c r="C333" s="14">
        <f t="shared" si="83"/>
        <v>1440</v>
      </c>
      <c r="D333" s="14">
        <f t="shared" si="83"/>
        <v>46157</v>
      </c>
      <c r="E333" s="14">
        <f t="shared" si="83"/>
        <v>2754799</v>
      </c>
      <c r="F333" s="14">
        <f>SUM(F334:F336)/3</f>
        <v>49.613333333333337</v>
      </c>
      <c r="G333" s="10"/>
    </row>
    <row r="334" spans="1:7" ht="15.6" hidden="1" outlineLevel="2" x14ac:dyDescent="0.6">
      <c r="A334" s="25" t="s">
        <v>89</v>
      </c>
      <c r="B334" s="6">
        <v>1373</v>
      </c>
      <c r="C334">
        <v>1249</v>
      </c>
      <c r="D334" s="6">
        <v>39858</v>
      </c>
      <c r="E334" s="6">
        <v>2535651</v>
      </c>
      <c r="F334">
        <v>63.62</v>
      </c>
      <c r="G334" s="3"/>
    </row>
    <row r="335" spans="1:7" ht="15.6" hidden="1" outlineLevel="2" x14ac:dyDescent="0.6">
      <c r="A335" s="25" t="s">
        <v>91</v>
      </c>
      <c r="B335">
        <v>111</v>
      </c>
      <c r="C335">
        <v>106</v>
      </c>
      <c r="D335">
        <v>5610</v>
      </c>
      <c r="E335">
        <v>182895</v>
      </c>
      <c r="F335">
        <v>32.6</v>
      </c>
      <c r="G335" s="3"/>
    </row>
    <row r="336" spans="1:7" ht="15.6" hidden="1" outlineLevel="2" x14ac:dyDescent="0.6">
      <c r="A336" s="25" t="s">
        <v>92</v>
      </c>
      <c r="B336">
        <v>82</v>
      </c>
      <c r="C336">
        <v>85</v>
      </c>
      <c r="D336">
        <v>689</v>
      </c>
      <c r="E336">
        <v>36253</v>
      </c>
      <c r="F336">
        <v>52.62</v>
      </c>
      <c r="G336" s="3"/>
    </row>
    <row r="337" spans="1:7" ht="15.6" hidden="1" outlineLevel="2" x14ac:dyDescent="0.6">
      <c r="A337" s="25" t="s">
        <v>94</v>
      </c>
      <c r="B337" s="26"/>
      <c r="C337" s="26"/>
      <c r="D337" s="26"/>
      <c r="E337" s="26"/>
      <c r="F337" s="26"/>
      <c r="G337" s="3"/>
    </row>
    <row r="338" spans="1:7" ht="15.6" hidden="1" outlineLevel="2" x14ac:dyDescent="0.6">
      <c r="A338" s="25" t="s">
        <v>93</v>
      </c>
      <c r="B338" s="26"/>
      <c r="C338" s="26"/>
      <c r="D338" s="26"/>
      <c r="E338" s="26"/>
      <c r="F338" s="26"/>
      <c r="G338" s="3"/>
    </row>
    <row r="339" spans="1:7" s="22" customFormat="1" ht="15.6" outlineLevel="1" collapsed="1" x14ac:dyDescent="0.6">
      <c r="A339" s="21" t="s">
        <v>52</v>
      </c>
      <c r="B339" s="14">
        <f t="shared" ref="B339:E339" si="84">B340+B341+B342+B343+B344</f>
        <v>5520</v>
      </c>
      <c r="C339" s="14">
        <f t="shared" si="84"/>
        <v>5240</v>
      </c>
      <c r="D339" s="14">
        <f t="shared" si="84"/>
        <v>139559</v>
      </c>
      <c r="E339" s="14">
        <f t="shared" si="84"/>
        <v>8080416</v>
      </c>
      <c r="F339" s="14">
        <f>SUM(F340:F342)/3</f>
        <v>48.196666666666665</v>
      </c>
      <c r="G339" s="10"/>
    </row>
    <row r="340" spans="1:7" ht="15.6" hidden="1" outlineLevel="2" x14ac:dyDescent="0.6">
      <c r="A340" s="25" t="s">
        <v>89</v>
      </c>
      <c r="B340" s="6">
        <v>4855</v>
      </c>
      <c r="C340">
        <v>4570</v>
      </c>
      <c r="D340" s="6">
        <v>117585</v>
      </c>
      <c r="E340" s="6">
        <v>7318679</v>
      </c>
      <c r="F340">
        <v>62.24</v>
      </c>
      <c r="G340" s="3"/>
    </row>
    <row r="341" spans="1:7" ht="15.6" hidden="1" outlineLevel="2" x14ac:dyDescent="0.6">
      <c r="A341" s="25" t="s">
        <v>91</v>
      </c>
      <c r="B341">
        <v>388</v>
      </c>
      <c r="C341">
        <v>364</v>
      </c>
      <c r="D341">
        <v>19368</v>
      </c>
      <c r="E341">
        <v>632200</v>
      </c>
      <c r="F341">
        <v>32.64</v>
      </c>
      <c r="G341" s="3"/>
    </row>
    <row r="342" spans="1:7" ht="15.6" hidden="1" outlineLevel="2" x14ac:dyDescent="0.6">
      <c r="A342" s="25" t="s">
        <v>92</v>
      </c>
      <c r="B342">
        <v>277</v>
      </c>
      <c r="C342">
        <v>306</v>
      </c>
      <c r="D342">
        <v>2606</v>
      </c>
      <c r="E342">
        <v>129537</v>
      </c>
      <c r="F342">
        <v>49.71</v>
      </c>
      <c r="G342" s="3"/>
    </row>
    <row r="343" spans="1:7" ht="15.6" hidden="1" outlineLevel="2" x14ac:dyDescent="0.6">
      <c r="A343" s="25" t="s">
        <v>94</v>
      </c>
      <c r="B343" s="26"/>
      <c r="C343" s="26"/>
      <c r="D343" s="26"/>
      <c r="E343" s="26"/>
      <c r="F343" s="26"/>
      <c r="G343" s="3"/>
    </row>
    <row r="344" spans="1:7" ht="15.6" hidden="1" outlineLevel="2" x14ac:dyDescent="0.6">
      <c r="A344" s="25" t="s">
        <v>93</v>
      </c>
      <c r="B344" s="26"/>
      <c r="C344" s="26"/>
      <c r="D344" s="26"/>
      <c r="E344" s="26"/>
      <c r="F344" s="26"/>
      <c r="G344" s="3"/>
    </row>
    <row r="345" spans="1:7" s="22" customFormat="1" ht="15.6" outlineLevel="1" collapsed="1" x14ac:dyDescent="0.6">
      <c r="A345" s="21" t="s">
        <v>53</v>
      </c>
      <c r="B345" s="14">
        <f t="shared" ref="B345:E345" si="85">B346+B347+B348+B349+B350</f>
        <v>4343</v>
      </c>
      <c r="C345" s="14">
        <f t="shared" si="85"/>
        <v>3679</v>
      </c>
      <c r="D345" s="14">
        <f t="shared" si="85"/>
        <v>113773</v>
      </c>
      <c r="E345" s="14">
        <f t="shared" si="85"/>
        <v>6098742</v>
      </c>
      <c r="F345" s="14">
        <f>SUM(F346:F348)/3</f>
        <v>46.386666666666663</v>
      </c>
      <c r="G345" s="10"/>
    </row>
    <row r="346" spans="1:7" ht="15.6" hidden="1" outlineLevel="2" x14ac:dyDescent="0.6">
      <c r="A346" s="25" t="s">
        <v>89</v>
      </c>
      <c r="B346" s="6">
        <v>3903</v>
      </c>
      <c r="C346">
        <v>3261</v>
      </c>
      <c r="D346" s="6">
        <v>101307</v>
      </c>
      <c r="E346" s="6">
        <v>5655892</v>
      </c>
      <c r="F346">
        <v>55.83</v>
      </c>
      <c r="G346" s="3"/>
    </row>
    <row r="347" spans="1:7" ht="15.6" hidden="1" outlineLevel="2" x14ac:dyDescent="0.6">
      <c r="A347" s="25" t="s">
        <v>91</v>
      </c>
      <c r="B347">
        <v>177</v>
      </c>
      <c r="C347">
        <v>158</v>
      </c>
      <c r="D347">
        <v>10510</v>
      </c>
      <c r="E347">
        <v>343865</v>
      </c>
      <c r="F347">
        <v>32.72</v>
      </c>
      <c r="G347" s="3"/>
    </row>
    <row r="348" spans="1:7" ht="15.6" hidden="1" outlineLevel="2" x14ac:dyDescent="0.6">
      <c r="A348" s="25" t="s">
        <v>92</v>
      </c>
      <c r="B348">
        <v>263</v>
      </c>
      <c r="C348">
        <v>260</v>
      </c>
      <c r="D348">
        <v>1956</v>
      </c>
      <c r="E348">
        <v>98985</v>
      </c>
      <c r="F348">
        <v>50.61</v>
      </c>
      <c r="G348" s="3"/>
    </row>
    <row r="349" spans="1:7" ht="15.6" hidden="1" outlineLevel="2" x14ac:dyDescent="0.6">
      <c r="A349" s="25" t="s">
        <v>94</v>
      </c>
      <c r="B349" s="26"/>
      <c r="C349" s="26"/>
      <c r="D349" s="26"/>
      <c r="E349" s="26"/>
      <c r="F349" s="26"/>
      <c r="G349" s="3"/>
    </row>
    <row r="350" spans="1:7" ht="15.6" hidden="1" outlineLevel="2" x14ac:dyDescent="0.6">
      <c r="A350" s="25" t="s">
        <v>93</v>
      </c>
      <c r="B350" s="26"/>
      <c r="C350" s="26"/>
      <c r="D350" s="26"/>
      <c r="E350" s="26"/>
      <c r="F350" s="26"/>
      <c r="G350" s="3"/>
    </row>
    <row r="351" spans="1:7" ht="15.6" outlineLevel="1" collapsed="1" x14ac:dyDescent="0.6">
      <c r="A351" s="25"/>
      <c r="B351" s="26"/>
      <c r="C351" s="26"/>
      <c r="D351" s="26"/>
      <c r="E351" s="26"/>
      <c r="F351" s="26"/>
      <c r="G351" s="3"/>
    </row>
    <row r="352" spans="1:7" s="4" customFormat="1" ht="28.2" customHeight="1" x14ac:dyDescent="0.6">
      <c r="A352" s="11" t="s">
        <v>54</v>
      </c>
      <c r="B352" s="9">
        <f>SUM(B353:B357)</f>
        <v>2700</v>
      </c>
      <c r="C352" s="9">
        <f t="shared" ref="C352:E352" si="86">SUM(C353:C357)</f>
        <v>1938</v>
      </c>
      <c r="D352" s="9">
        <f t="shared" si="86"/>
        <v>148170</v>
      </c>
      <c r="E352" s="9">
        <f t="shared" si="86"/>
        <v>8079438</v>
      </c>
      <c r="F352" s="8">
        <f>E353/D352</f>
        <v>51.120139029493153</v>
      </c>
      <c r="G352" s="3"/>
    </row>
    <row r="353" spans="1:7" ht="15.6" outlineLevel="2" x14ac:dyDescent="0.6">
      <c r="A353" s="25" t="s">
        <v>89</v>
      </c>
      <c r="B353" s="6">
        <f>B359+B365+B371+B377+B383+B389+B395+B401+B407+B413+B419+B425+B431+B437+B443+B449+B455+B461+B467+B473+B479+B485+B491+B497+B503+B509</f>
        <v>2375</v>
      </c>
      <c r="C353" s="6">
        <f t="shared" ref="C353:E353" si="87">C359+C365+C371+C377+C383+C389+C395+C401+C407+C413+C419+C425+C431+C437+C443+C449+C455+C461+C467+C473+C479+C485+C491+C497+C503+C509</f>
        <v>1639</v>
      </c>
      <c r="D353" s="6">
        <f t="shared" si="87"/>
        <v>133646</v>
      </c>
      <c r="E353" s="6">
        <f t="shared" si="87"/>
        <v>7574471</v>
      </c>
      <c r="F353" s="6">
        <f>E353/D353</f>
        <v>56.675628151983595</v>
      </c>
      <c r="G353" s="3"/>
    </row>
    <row r="354" spans="1:7" ht="15.6" outlineLevel="2" x14ac:dyDescent="0.6">
      <c r="A354" s="25" t="s">
        <v>91</v>
      </c>
      <c r="B354" s="6">
        <f t="shared" ref="B354:E354" si="88">B360+B366+B372+B378+B384+B390+B396+B402+B408+B414+B420+B426+B432+B438+B444+B450+B456+B462+B468+B474+B480+B486+B492+B498+B504+B510</f>
        <v>242</v>
      </c>
      <c r="C354" s="6">
        <f t="shared" si="88"/>
        <v>220</v>
      </c>
      <c r="D354" s="6">
        <f t="shared" si="88"/>
        <v>13773</v>
      </c>
      <c r="E354" s="6">
        <f t="shared" si="88"/>
        <v>467697</v>
      </c>
      <c r="F354" s="6">
        <f>E354/D354</f>
        <v>33.957525593552603</v>
      </c>
      <c r="G354" s="3"/>
    </row>
    <row r="355" spans="1:7" ht="15.6" outlineLevel="2" x14ac:dyDescent="0.6">
      <c r="A355" s="25" t="s">
        <v>92</v>
      </c>
      <c r="B355" s="6">
        <f t="shared" ref="B355:E355" si="89">B361+B367+B373+B379+B385+B391+B397+B403+B409+B415+B421+B427+B433+B439+B445+B451+B457+B463+B469+B475+B481+B487+B493+B499+B505+B511</f>
        <v>83</v>
      </c>
      <c r="C355" s="6">
        <f t="shared" si="89"/>
        <v>79</v>
      </c>
      <c r="D355" s="6">
        <f t="shared" si="89"/>
        <v>751</v>
      </c>
      <c r="E355" s="6">
        <f t="shared" si="89"/>
        <v>37270</v>
      </c>
      <c r="F355" s="6">
        <f>E355/D355</f>
        <v>49.627163781624503</v>
      </c>
      <c r="G355" s="3"/>
    </row>
    <row r="356" spans="1:7" ht="15.6" outlineLevel="2" x14ac:dyDescent="0.6">
      <c r="A356" s="25" t="s">
        <v>94</v>
      </c>
      <c r="B356" s="6">
        <f t="shared" ref="B356:E356" si="90">B362+B368+B374+B380+B386+B392+B398+B404+B410+B416+B422+B428+B434+B440+B446+B452+B458+B464+B470+B476+B482+B488+B494+B500+B506+B512</f>
        <v>0</v>
      </c>
      <c r="C356" s="6">
        <f t="shared" si="90"/>
        <v>0</v>
      </c>
      <c r="D356" s="6">
        <f t="shared" si="90"/>
        <v>0</v>
      </c>
      <c r="E356" s="6">
        <f t="shared" si="90"/>
        <v>0</v>
      </c>
      <c r="F356" s="26"/>
      <c r="G356" s="3"/>
    </row>
    <row r="357" spans="1:7" ht="15.6" outlineLevel="2" x14ac:dyDescent="0.6">
      <c r="A357" s="25" t="s">
        <v>93</v>
      </c>
      <c r="B357" s="6">
        <f t="shared" ref="B357:E357" si="91">B363+B369+B375+B381+B387+B393+B399+B405+B411+B417+B423+B429+B435+B441+B447+B453+B459+B465+B471+B477+B483+B489+B495+B501+B507+B513</f>
        <v>0</v>
      </c>
      <c r="C357" s="6">
        <f t="shared" si="91"/>
        <v>0</v>
      </c>
      <c r="D357" s="6">
        <f t="shared" si="91"/>
        <v>0</v>
      </c>
      <c r="E357" s="6">
        <f t="shared" si="91"/>
        <v>0</v>
      </c>
      <c r="F357" s="26"/>
      <c r="G357" s="3"/>
    </row>
    <row r="358" spans="1:7" s="22" customFormat="1" ht="15.6" outlineLevel="1" x14ac:dyDescent="0.6">
      <c r="A358" s="28" t="s">
        <v>55</v>
      </c>
      <c r="B358" s="14">
        <f>B359+B360+B361+B362+B363</f>
        <v>27</v>
      </c>
      <c r="C358" s="14">
        <f>C359+C360+C361+C362+C363</f>
        <v>21</v>
      </c>
      <c r="D358" s="14">
        <f>D359+D360+D361+D362+D363</f>
        <v>2126</v>
      </c>
      <c r="E358" s="14">
        <f>E359+E360+E361+E362+E363</f>
        <v>119015</v>
      </c>
      <c r="F358" s="14">
        <f>SUM(F359:F361)/3</f>
        <v>33.410000000000004</v>
      </c>
      <c r="G358" s="13"/>
    </row>
    <row r="359" spans="1:7" ht="15.6" hidden="1" outlineLevel="2" x14ac:dyDescent="0.6">
      <c r="A359" s="25" t="s">
        <v>89</v>
      </c>
      <c r="B359" s="6">
        <v>23</v>
      </c>
      <c r="C359">
        <v>17</v>
      </c>
      <c r="D359" s="6">
        <v>1901</v>
      </c>
      <c r="E359" s="6">
        <v>109414</v>
      </c>
      <c r="F359">
        <v>57.56</v>
      </c>
      <c r="G359" s="3"/>
    </row>
    <row r="360" spans="1:7" ht="15.6" hidden="1" outlineLevel="2" x14ac:dyDescent="0.6">
      <c r="A360" s="25" t="s">
        <v>91</v>
      </c>
      <c r="B360">
        <v>4</v>
      </c>
      <c r="C360">
        <v>4</v>
      </c>
      <c r="D360">
        <v>225</v>
      </c>
      <c r="E360">
        <v>9601</v>
      </c>
      <c r="F360">
        <v>42.67</v>
      </c>
      <c r="G360" s="3"/>
    </row>
    <row r="361" spans="1:7" ht="15.6" hidden="1" outlineLevel="2" x14ac:dyDescent="0.6">
      <c r="A361" s="25" t="s">
        <v>92</v>
      </c>
      <c r="B361">
        <v>0</v>
      </c>
      <c r="C361">
        <v>0</v>
      </c>
      <c r="D361">
        <v>0</v>
      </c>
      <c r="E361">
        <v>0</v>
      </c>
      <c r="F361">
        <v>0</v>
      </c>
      <c r="G361" s="3"/>
    </row>
    <row r="362" spans="1:7" ht="15.6" hidden="1" outlineLevel="2" x14ac:dyDescent="0.6">
      <c r="A362" s="25" t="s">
        <v>94</v>
      </c>
      <c r="B362">
        <v>0</v>
      </c>
      <c r="C362">
        <v>0</v>
      </c>
      <c r="D362">
        <v>0</v>
      </c>
      <c r="E362">
        <v>0</v>
      </c>
      <c r="F362">
        <v>0</v>
      </c>
      <c r="G362" s="3"/>
    </row>
    <row r="363" spans="1:7" ht="15.6" hidden="1" outlineLevel="2" x14ac:dyDescent="0.6">
      <c r="A363" s="25" t="s">
        <v>93</v>
      </c>
      <c r="B363">
        <v>0</v>
      </c>
      <c r="C363">
        <v>0</v>
      </c>
      <c r="D363">
        <v>0</v>
      </c>
      <c r="E363">
        <v>0</v>
      </c>
      <c r="F363">
        <v>0</v>
      </c>
      <c r="G363" s="3"/>
    </row>
    <row r="364" spans="1:7" s="22" customFormat="1" ht="19.8" customHeight="1" outlineLevel="1" collapsed="1" x14ac:dyDescent="0.6">
      <c r="A364" s="28" t="s">
        <v>56</v>
      </c>
      <c r="B364" s="14">
        <f t="shared" ref="B364:E364" si="92">B365+B366+B367+B368+B369</f>
        <v>14</v>
      </c>
      <c r="C364" s="14">
        <f t="shared" si="92"/>
        <v>14</v>
      </c>
      <c r="D364" s="14">
        <f t="shared" si="92"/>
        <v>1082</v>
      </c>
      <c r="E364" s="14">
        <f t="shared" si="92"/>
        <v>45448</v>
      </c>
      <c r="F364" s="14">
        <f>SUM(F365:F367)/3</f>
        <v>40.713333333333331</v>
      </c>
      <c r="G364" s="10"/>
    </row>
    <row r="365" spans="1:7" ht="15.6" hidden="1" outlineLevel="2" x14ac:dyDescent="0.6">
      <c r="A365" s="25" t="s">
        <v>89</v>
      </c>
      <c r="B365" s="6">
        <v>12</v>
      </c>
      <c r="C365">
        <v>12</v>
      </c>
      <c r="D365" s="6">
        <v>1026</v>
      </c>
      <c r="E365" s="6">
        <v>43225</v>
      </c>
      <c r="F365">
        <v>42.13</v>
      </c>
      <c r="G365" s="3"/>
    </row>
    <row r="366" spans="1:7" ht="15.6" hidden="1" outlineLevel="2" x14ac:dyDescent="0.6">
      <c r="A366" s="25" t="s">
        <v>91</v>
      </c>
      <c r="B366">
        <v>1</v>
      </c>
      <c r="C366">
        <v>1</v>
      </c>
      <c r="D366">
        <v>47</v>
      </c>
      <c r="E366">
        <v>1859</v>
      </c>
      <c r="F366">
        <v>39.56</v>
      </c>
      <c r="G366" s="3"/>
    </row>
    <row r="367" spans="1:7" ht="15.6" hidden="1" outlineLevel="2" x14ac:dyDescent="0.6">
      <c r="A367" s="25" t="s">
        <v>92</v>
      </c>
      <c r="B367">
        <v>1</v>
      </c>
      <c r="C367">
        <v>1</v>
      </c>
      <c r="D367">
        <v>9</v>
      </c>
      <c r="E367">
        <v>364</v>
      </c>
      <c r="F367">
        <v>40.450000000000003</v>
      </c>
      <c r="G367" s="3"/>
    </row>
    <row r="368" spans="1:7" ht="15.6" hidden="1" outlineLevel="2" x14ac:dyDescent="0.6">
      <c r="A368" s="25" t="s">
        <v>94</v>
      </c>
      <c r="B368">
        <v>0</v>
      </c>
      <c r="C368">
        <v>0</v>
      </c>
      <c r="D368">
        <v>0</v>
      </c>
      <c r="E368">
        <v>0</v>
      </c>
      <c r="F368">
        <v>0</v>
      </c>
      <c r="G368" s="3"/>
    </row>
    <row r="369" spans="1:7" ht="15.6" hidden="1" outlineLevel="2" x14ac:dyDescent="0.6">
      <c r="A369" s="25" t="s">
        <v>93</v>
      </c>
      <c r="B369">
        <v>0</v>
      </c>
      <c r="C369">
        <v>0</v>
      </c>
      <c r="D369">
        <v>0</v>
      </c>
      <c r="E369">
        <v>0</v>
      </c>
      <c r="F369">
        <v>0</v>
      </c>
      <c r="G369" s="3"/>
    </row>
    <row r="370" spans="1:7" s="22" customFormat="1" ht="15.6" outlineLevel="1" collapsed="1" x14ac:dyDescent="0.6">
      <c r="A370" s="28" t="s">
        <v>57</v>
      </c>
      <c r="B370" s="14">
        <f t="shared" ref="B370:E370" si="93">B371+B372+B373+B374+B375</f>
        <v>99</v>
      </c>
      <c r="C370" s="14">
        <f t="shared" si="93"/>
        <v>65</v>
      </c>
      <c r="D370" s="14">
        <f t="shared" si="93"/>
        <v>6923</v>
      </c>
      <c r="E370" s="14">
        <f t="shared" si="93"/>
        <v>395542</v>
      </c>
      <c r="F370" s="14">
        <f>SUM(F371:F373)/3</f>
        <v>45.890000000000008</v>
      </c>
      <c r="G370" s="10"/>
    </row>
    <row r="371" spans="1:7" ht="15.6" hidden="1" outlineLevel="2" x14ac:dyDescent="0.6">
      <c r="A371" s="25" t="s">
        <v>89</v>
      </c>
      <c r="B371" s="6">
        <v>92</v>
      </c>
      <c r="C371">
        <v>60</v>
      </c>
      <c r="D371" s="6">
        <v>6645</v>
      </c>
      <c r="E371" s="6">
        <v>385685</v>
      </c>
      <c r="F371">
        <v>58.04</v>
      </c>
      <c r="G371" s="3"/>
    </row>
    <row r="372" spans="1:7" ht="15.6" hidden="1" outlineLevel="2" x14ac:dyDescent="0.6">
      <c r="A372" s="25" t="s">
        <v>91</v>
      </c>
      <c r="B372">
        <v>3</v>
      </c>
      <c r="C372">
        <v>2</v>
      </c>
      <c r="D372">
        <v>249</v>
      </c>
      <c r="E372">
        <v>8542</v>
      </c>
      <c r="F372">
        <v>34.299999999999997</v>
      </c>
      <c r="G372" s="3"/>
    </row>
    <row r="373" spans="1:7" ht="15.6" hidden="1" outlineLevel="2" x14ac:dyDescent="0.6">
      <c r="A373" s="25" t="s">
        <v>92</v>
      </c>
      <c r="B373">
        <v>4</v>
      </c>
      <c r="C373">
        <v>3</v>
      </c>
      <c r="D373">
        <v>29</v>
      </c>
      <c r="E373">
        <v>1315</v>
      </c>
      <c r="F373">
        <v>45.33</v>
      </c>
      <c r="G373" s="3"/>
    </row>
    <row r="374" spans="1:7" ht="15.6" hidden="1" outlineLevel="2" x14ac:dyDescent="0.6">
      <c r="A374" s="25" t="s">
        <v>94</v>
      </c>
      <c r="B374">
        <v>0</v>
      </c>
      <c r="C374">
        <v>0</v>
      </c>
      <c r="D374">
        <v>0</v>
      </c>
      <c r="E374">
        <v>0</v>
      </c>
      <c r="F374">
        <v>0</v>
      </c>
      <c r="G374" s="3"/>
    </row>
    <row r="375" spans="1:7" ht="15.6" hidden="1" outlineLevel="2" x14ac:dyDescent="0.6">
      <c r="A375" s="25" t="s">
        <v>93</v>
      </c>
      <c r="B375">
        <v>0</v>
      </c>
      <c r="C375">
        <v>0</v>
      </c>
      <c r="D375">
        <v>0</v>
      </c>
      <c r="E375">
        <v>0</v>
      </c>
      <c r="F375">
        <v>0</v>
      </c>
      <c r="G375" s="3"/>
    </row>
    <row r="376" spans="1:7" s="22" customFormat="1" ht="15.6" outlineLevel="1" collapsed="1" x14ac:dyDescent="0.6">
      <c r="A376" s="28" t="s">
        <v>58</v>
      </c>
      <c r="B376" s="14">
        <f t="shared" ref="B376:E376" si="94">B377+B378+B379+B380+B381</f>
        <v>64</v>
      </c>
      <c r="C376" s="14">
        <f t="shared" si="94"/>
        <v>41</v>
      </c>
      <c r="D376" s="14">
        <f t="shared" si="94"/>
        <v>4197</v>
      </c>
      <c r="E376" s="14">
        <f t="shared" si="94"/>
        <v>184691</v>
      </c>
      <c r="F376" s="14">
        <f>SUM(F377:F379)/3</f>
        <v>22.13</v>
      </c>
      <c r="G376" s="10"/>
    </row>
    <row r="377" spans="1:7" ht="15.6" hidden="1" outlineLevel="2" x14ac:dyDescent="0.6">
      <c r="A377" s="25" t="s">
        <v>89</v>
      </c>
      <c r="B377" s="6">
        <v>61</v>
      </c>
      <c r="C377">
        <v>38</v>
      </c>
      <c r="D377" s="6">
        <v>3936</v>
      </c>
      <c r="E377" s="6">
        <v>179248</v>
      </c>
      <c r="F377">
        <v>45.54</v>
      </c>
      <c r="G377" s="3"/>
    </row>
    <row r="378" spans="1:7" ht="15.6" hidden="1" outlineLevel="2" x14ac:dyDescent="0.6">
      <c r="A378" s="25" t="s">
        <v>91</v>
      </c>
      <c r="B378">
        <v>3</v>
      </c>
      <c r="C378">
        <v>3</v>
      </c>
      <c r="D378">
        <v>261</v>
      </c>
      <c r="E378">
        <v>5443</v>
      </c>
      <c r="F378">
        <v>20.85</v>
      </c>
      <c r="G378" s="3"/>
    </row>
    <row r="379" spans="1:7" ht="15.6" hidden="1" outlineLevel="2" x14ac:dyDescent="0.6">
      <c r="A379" s="25" t="s">
        <v>92</v>
      </c>
      <c r="B379">
        <v>0</v>
      </c>
      <c r="C379">
        <v>0</v>
      </c>
      <c r="D379">
        <v>0</v>
      </c>
      <c r="E379">
        <v>0</v>
      </c>
      <c r="F379">
        <v>0</v>
      </c>
      <c r="G379" s="3"/>
    </row>
    <row r="380" spans="1:7" ht="15.6" hidden="1" outlineLevel="2" x14ac:dyDescent="0.6">
      <c r="A380" s="25" t="s">
        <v>94</v>
      </c>
      <c r="B380">
        <v>0</v>
      </c>
      <c r="C380">
        <v>0</v>
      </c>
      <c r="D380">
        <v>0</v>
      </c>
      <c r="E380">
        <v>0</v>
      </c>
      <c r="F380">
        <v>0</v>
      </c>
      <c r="G380" s="3"/>
    </row>
    <row r="381" spans="1:7" ht="15.6" hidden="1" outlineLevel="2" x14ac:dyDescent="0.6">
      <c r="A381" s="25" t="s">
        <v>93</v>
      </c>
      <c r="B381">
        <v>0</v>
      </c>
      <c r="C381">
        <v>0</v>
      </c>
      <c r="D381">
        <v>0</v>
      </c>
      <c r="E381">
        <v>0</v>
      </c>
      <c r="F381">
        <v>0</v>
      </c>
      <c r="G381" s="3"/>
    </row>
    <row r="382" spans="1:7" s="22" customFormat="1" ht="15.6" outlineLevel="1" collapsed="1" x14ac:dyDescent="0.6">
      <c r="A382" s="28" t="s">
        <v>59</v>
      </c>
      <c r="B382" s="14">
        <f t="shared" ref="B382:E382" si="95">B383+B384+B385+B386+B387</f>
        <v>32</v>
      </c>
      <c r="C382" s="14">
        <f t="shared" si="95"/>
        <v>24</v>
      </c>
      <c r="D382" s="14">
        <f t="shared" si="95"/>
        <v>2261</v>
      </c>
      <c r="E382" s="14">
        <f t="shared" si="95"/>
        <v>148527</v>
      </c>
      <c r="F382" s="14">
        <f>SUM(F383:F385)/3</f>
        <v>37.043333333333329</v>
      </c>
      <c r="G382" s="10"/>
    </row>
    <row r="383" spans="1:7" ht="15.6" hidden="1" outlineLevel="2" x14ac:dyDescent="0.6">
      <c r="A383" s="25" t="s">
        <v>89</v>
      </c>
      <c r="B383" s="6">
        <v>28</v>
      </c>
      <c r="C383">
        <v>20</v>
      </c>
      <c r="D383" s="6">
        <v>1936</v>
      </c>
      <c r="E383" s="6">
        <v>135087</v>
      </c>
      <c r="F383">
        <v>69.78</v>
      </c>
      <c r="G383" s="3"/>
    </row>
    <row r="384" spans="1:7" ht="15.6" hidden="1" outlineLevel="2" x14ac:dyDescent="0.6">
      <c r="A384" s="25" t="s">
        <v>91</v>
      </c>
      <c r="B384">
        <v>4</v>
      </c>
      <c r="C384">
        <v>4</v>
      </c>
      <c r="D384">
        <v>325</v>
      </c>
      <c r="E384">
        <v>13440</v>
      </c>
      <c r="F384">
        <v>41.35</v>
      </c>
      <c r="G384" s="3"/>
    </row>
    <row r="385" spans="1:7" ht="15.6" hidden="1" outlineLevel="2" x14ac:dyDescent="0.6">
      <c r="A385" s="25" t="s">
        <v>92</v>
      </c>
      <c r="B385">
        <v>0</v>
      </c>
      <c r="C385">
        <v>0</v>
      </c>
      <c r="D385">
        <v>0</v>
      </c>
      <c r="E385">
        <v>0</v>
      </c>
      <c r="F385">
        <v>0</v>
      </c>
      <c r="G385" s="3"/>
    </row>
    <row r="386" spans="1:7" ht="15.6" hidden="1" outlineLevel="2" x14ac:dyDescent="0.6">
      <c r="A386" s="25" t="s">
        <v>94</v>
      </c>
      <c r="B386" s="26"/>
      <c r="C386" s="26"/>
      <c r="D386" s="26"/>
      <c r="E386" s="26"/>
      <c r="F386" s="26"/>
      <c r="G386" s="3"/>
    </row>
    <row r="387" spans="1:7" ht="15.6" hidden="1" outlineLevel="2" x14ac:dyDescent="0.6">
      <c r="A387" s="25" t="s">
        <v>93</v>
      </c>
      <c r="B387" s="26"/>
      <c r="C387" s="26"/>
      <c r="D387" s="26"/>
      <c r="E387" s="26"/>
      <c r="F387" s="26"/>
      <c r="G387" s="3"/>
    </row>
    <row r="388" spans="1:7" s="22" customFormat="1" ht="15.6" outlineLevel="1" collapsed="1" x14ac:dyDescent="0.6">
      <c r="A388" s="28" t="s">
        <v>60</v>
      </c>
      <c r="B388" s="14">
        <f t="shared" ref="B388:E388" si="96">B389+B390+B391+B392+B393</f>
        <v>57</v>
      </c>
      <c r="C388" s="14">
        <f t="shared" si="96"/>
        <v>39</v>
      </c>
      <c r="D388" s="14">
        <f t="shared" si="96"/>
        <v>4526</v>
      </c>
      <c r="E388" s="14">
        <f t="shared" si="96"/>
        <v>228282</v>
      </c>
      <c r="F388" s="14">
        <f>SUM(F389:F391)/3</f>
        <v>41.693333333333335</v>
      </c>
      <c r="G388" s="10"/>
    </row>
    <row r="389" spans="1:7" ht="15.6" hidden="1" outlineLevel="2" x14ac:dyDescent="0.6">
      <c r="A389" s="25" t="s">
        <v>89</v>
      </c>
      <c r="B389" s="6">
        <v>48</v>
      </c>
      <c r="C389">
        <v>32</v>
      </c>
      <c r="D389" s="6">
        <v>4073</v>
      </c>
      <c r="E389" s="6">
        <v>212384</v>
      </c>
      <c r="F389">
        <v>52.14</v>
      </c>
      <c r="G389" s="3"/>
    </row>
    <row r="390" spans="1:7" ht="15.6" hidden="1" outlineLevel="2" x14ac:dyDescent="0.6">
      <c r="A390" s="25" t="s">
        <v>91</v>
      </c>
      <c r="B390">
        <v>7</v>
      </c>
      <c r="C390">
        <v>5</v>
      </c>
      <c r="D390">
        <v>435</v>
      </c>
      <c r="E390">
        <v>15215</v>
      </c>
      <c r="F390">
        <v>34.979999999999997</v>
      </c>
      <c r="G390" s="3"/>
    </row>
    <row r="391" spans="1:7" ht="15.6" hidden="1" outlineLevel="2" x14ac:dyDescent="0.6">
      <c r="A391" s="25" t="s">
        <v>92</v>
      </c>
      <c r="B391">
        <v>2</v>
      </c>
      <c r="C391">
        <v>2</v>
      </c>
      <c r="D391">
        <v>18</v>
      </c>
      <c r="E391">
        <v>683</v>
      </c>
      <c r="F391">
        <v>37.96</v>
      </c>
      <c r="G391" s="3"/>
    </row>
    <row r="392" spans="1:7" ht="15.6" hidden="1" outlineLevel="2" x14ac:dyDescent="0.6">
      <c r="A392" s="25" t="s">
        <v>94</v>
      </c>
      <c r="B392" s="26"/>
      <c r="C392" s="26"/>
      <c r="D392" s="26"/>
      <c r="E392" s="26"/>
      <c r="F392" s="26"/>
      <c r="G392" s="3"/>
    </row>
    <row r="393" spans="1:7" ht="15.6" hidden="1" outlineLevel="2" x14ac:dyDescent="0.6">
      <c r="A393" s="25" t="s">
        <v>93</v>
      </c>
      <c r="B393" s="26"/>
      <c r="C393" s="26"/>
      <c r="D393" s="26"/>
      <c r="E393" s="26"/>
      <c r="F393" s="26"/>
      <c r="G393" s="3"/>
    </row>
    <row r="394" spans="1:7" s="22" customFormat="1" ht="15.6" outlineLevel="1" collapsed="1" x14ac:dyDescent="0.6">
      <c r="A394" s="28" t="s">
        <v>61</v>
      </c>
      <c r="B394" s="14">
        <f t="shared" ref="B394:E394" si="97">B395+B396+B397+B398+B399</f>
        <v>378</v>
      </c>
      <c r="C394" s="14">
        <f t="shared" si="97"/>
        <v>275</v>
      </c>
      <c r="D394" s="14">
        <f t="shared" si="97"/>
        <v>21568</v>
      </c>
      <c r="E394" s="14">
        <f t="shared" si="97"/>
        <v>1132258</v>
      </c>
      <c r="F394" s="14">
        <f>SUM(F395:F397)/3</f>
        <v>45.983333333333327</v>
      </c>
      <c r="G394" s="10"/>
    </row>
    <row r="395" spans="1:7" ht="15.6" hidden="1" outlineLevel="2" x14ac:dyDescent="0.6">
      <c r="A395" s="25" t="s">
        <v>89</v>
      </c>
      <c r="B395" s="6">
        <v>318</v>
      </c>
      <c r="C395">
        <v>222</v>
      </c>
      <c r="D395" s="6">
        <v>18158</v>
      </c>
      <c r="E395" s="6">
        <v>1011859</v>
      </c>
      <c r="F395">
        <v>55.73</v>
      </c>
      <c r="G395" s="3"/>
    </row>
    <row r="396" spans="1:7" ht="15.6" hidden="1" outlineLevel="2" x14ac:dyDescent="0.6">
      <c r="A396" s="25" t="s">
        <v>91</v>
      </c>
      <c r="B396">
        <v>48</v>
      </c>
      <c r="C396">
        <v>42</v>
      </c>
      <c r="D396">
        <v>3297</v>
      </c>
      <c r="E396">
        <v>115052</v>
      </c>
      <c r="F396">
        <v>34.9</v>
      </c>
      <c r="G396" s="3"/>
    </row>
    <row r="397" spans="1:7" ht="15.6" hidden="1" outlineLevel="2" x14ac:dyDescent="0.6">
      <c r="A397" s="25" t="s">
        <v>92</v>
      </c>
      <c r="B397">
        <v>12</v>
      </c>
      <c r="C397">
        <v>11</v>
      </c>
      <c r="D397">
        <v>113</v>
      </c>
      <c r="E397">
        <v>5347</v>
      </c>
      <c r="F397">
        <v>47.32</v>
      </c>
      <c r="G397" s="3"/>
    </row>
    <row r="398" spans="1:7" ht="15.6" hidden="1" outlineLevel="2" x14ac:dyDescent="0.6">
      <c r="A398" s="25" t="s">
        <v>94</v>
      </c>
      <c r="B398" s="26"/>
      <c r="C398" s="26"/>
      <c r="D398" s="26"/>
      <c r="E398" s="26"/>
      <c r="F398" s="26"/>
      <c r="G398" s="3"/>
    </row>
    <row r="399" spans="1:7" ht="15.6" hidden="1" outlineLevel="2" x14ac:dyDescent="0.6">
      <c r="A399" s="25" t="s">
        <v>93</v>
      </c>
      <c r="B399" s="26"/>
      <c r="C399" s="26"/>
      <c r="D399" s="26"/>
      <c r="E399" s="26"/>
      <c r="F399" s="26"/>
      <c r="G399" s="3"/>
    </row>
    <row r="400" spans="1:7" s="22" customFormat="1" ht="15.6" outlineLevel="1" collapsed="1" x14ac:dyDescent="0.6">
      <c r="A400" s="28" t="s">
        <v>62</v>
      </c>
      <c r="B400" s="14">
        <f t="shared" ref="B400:E400" si="98">B401+B402+B403+B404+B405</f>
        <v>2</v>
      </c>
      <c r="C400" s="14">
        <f t="shared" si="98"/>
        <v>1</v>
      </c>
      <c r="D400" s="14">
        <f t="shared" si="98"/>
        <v>175</v>
      </c>
      <c r="E400" s="14">
        <f t="shared" si="98"/>
        <v>9652</v>
      </c>
      <c r="F400" s="12">
        <f>SUM(F401:F405)/5</f>
        <v>11.032</v>
      </c>
      <c r="G400" s="23"/>
    </row>
    <row r="401" spans="1:7" ht="15.6" hidden="1" outlineLevel="2" x14ac:dyDescent="0.6">
      <c r="A401" s="25" t="s">
        <v>89</v>
      </c>
      <c r="B401" s="6">
        <v>2</v>
      </c>
      <c r="C401">
        <v>1</v>
      </c>
      <c r="D401" s="6">
        <v>175</v>
      </c>
      <c r="E401" s="6">
        <v>9652</v>
      </c>
      <c r="F401">
        <v>55.16</v>
      </c>
      <c r="G401" s="3"/>
    </row>
    <row r="402" spans="1:7" ht="15.6" hidden="1" outlineLevel="2" x14ac:dyDescent="0.6">
      <c r="A402" s="25" t="s">
        <v>91</v>
      </c>
      <c r="B402">
        <v>0</v>
      </c>
      <c r="C402">
        <v>0</v>
      </c>
      <c r="D402">
        <v>0</v>
      </c>
      <c r="E402">
        <v>0</v>
      </c>
      <c r="F402">
        <v>0</v>
      </c>
      <c r="G402" s="3"/>
    </row>
    <row r="403" spans="1:7" ht="15.6" hidden="1" outlineLevel="2" x14ac:dyDescent="0.6">
      <c r="A403" s="25" t="s">
        <v>92</v>
      </c>
      <c r="B403">
        <v>0</v>
      </c>
      <c r="C403">
        <v>0</v>
      </c>
      <c r="D403">
        <v>0</v>
      </c>
      <c r="E403">
        <v>0</v>
      </c>
      <c r="F403">
        <v>0</v>
      </c>
      <c r="G403" s="3"/>
    </row>
    <row r="404" spans="1:7" ht="15.6" hidden="1" outlineLevel="2" x14ac:dyDescent="0.6">
      <c r="A404" s="25" t="s">
        <v>94</v>
      </c>
      <c r="B404" s="26"/>
      <c r="C404" s="26"/>
      <c r="D404" s="26"/>
      <c r="E404" s="26"/>
      <c r="F404" s="26"/>
      <c r="G404" s="3"/>
    </row>
    <row r="405" spans="1:7" ht="15.6" hidden="1" outlineLevel="2" x14ac:dyDescent="0.6">
      <c r="A405" s="25" t="s">
        <v>93</v>
      </c>
      <c r="B405" s="26"/>
      <c r="C405" s="26"/>
      <c r="D405" s="26"/>
      <c r="E405" s="26"/>
      <c r="F405" s="26"/>
      <c r="G405" s="3"/>
    </row>
    <row r="406" spans="1:7" s="22" customFormat="1" ht="15.6" outlineLevel="1" collapsed="1" x14ac:dyDescent="0.6">
      <c r="A406" s="28" t="s">
        <v>63</v>
      </c>
      <c r="B406" s="14">
        <f t="shared" ref="B406:E406" si="99">B407+B408+B409+B410+B411</f>
        <v>75</v>
      </c>
      <c r="C406" s="14">
        <f t="shared" si="99"/>
        <v>46</v>
      </c>
      <c r="D406" s="14">
        <f t="shared" si="99"/>
        <v>5548</v>
      </c>
      <c r="E406" s="14">
        <f t="shared" si="99"/>
        <v>310903</v>
      </c>
      <c r="F406" s="14">
        <f>SUM(F407:F409)/3</f>
        <v>50.173333333333339</v>
      </c>
      <c r="G406" s="10"/>
    </row>
    <row r="407" spans="1:7" ht="15.6" hidden="1" outlineLevel="2" x14ac:dyDescent="0.6">
      <c r="A407" s="25" t="s">
        <v>89</v>
      </c>
      <c r="B407" s="6">
        <v>68</v>
      </c>
      <c r="C407">
        <v>39</v>
      </c>
      <c r="D407" s="6">
        <v>5303</v>
      </c>
      <c r="E407" s="6">
        <v>301091</v>
      </c>
      <c r="F407">
        <v>56.78</v>
      </c>
      <c r="G407" s="3"/>
    </row>
    <row r="408" spans="1:7" ht="15.6" hidden="1" outlineLevel="2" x14ac:dyDescent="0.6">
      <c r="A408" s="25" t="s">
        <v>91</v>
      </c>
      <c r="B408">
        <v>4</v>
      </c>
      <c r="C408">
        <v>4</v>
      </c>
      <c r="D408">
        <v>218</v>
      </c>
      <c r="E408">
        <v>8310</v>
      </c>
      <c r="F408">
        <v>38.119999999999997</v>
      </c>
      <c r="G408" s="3"/>
    </row>
    <row r="409" spans="1:7" ht="15.6" hidden="1" outlineLevel="2" x14ac:dyDescent="0.6">
      <c r="A409" s="25" t="s">
        <v>92</v>
      </c>
      <c r="B409">
        <v>3</v>
      </c>
      <c r="C409">
        <v>3</v>
      </c>
      <c r="D409">
        <v>27</v>
      </c>
      <c r="E409">
        <v>1502</v>
      </c>
      <c r="F409">
        <v>55.62</v>
      </c>
      <c r="G409" s="3"/>
    </row>
    <row r="410" spans="1:7" ht="15.6" hidden="1" outlineLevel="2" x14ac:dyDescent="0.6">
      <c r="A410" s="25" t="s">
        <v>94</v>
      </c>
      <c r="B410" s="26"/>
      <c r="C410" s="26"/>
      <c r="D410" s="26"/>
      <c r="E410" s="26"/>
      <c r="F410" s="26"/>
      <c r="G410" s="3"/>
    </row>
    <row r="411" spans="1:7" ht="15.6" hidden="1" outlineLevel="2" x14ac:dyDescent="0.6">
      <c r="A411" s="25" t="s">
        <v>93</v>
      </c>
      <c r="B411" s="26"/>
      <c r="C411" s="26"/>
      <c r="D411" s="26"/>
      <c r="E411" s="26"/>
      <c r="F411" s="26"/>
      <c r="G411" s="3"/>
    </row>
    <row r="412" spans="1:7" s="22" customFormat="1" ht="15.3" customHeight="1" outlineLevel="1" collapsed="1" x14ac:dyDescent="0.6">
      <c r="A412" s="28" t="s">
        <v>64</v>
      </c>
      <c r="B412" s="14">
        <f t="shared" ref="B412:E412" si="100">B413+B414+B415+B416+B417</f>
        <v>15</v>
      </c>
      <c r="C412" s="14">
        <f t="shared" si="100"/>
        <v>9</v>
      </c>
      <c r="D412" s="14">
        <f t="shared" si="100"/>
        <v>942</v>
      </c>
      <c r="E412" s="14">
        <f t="shared" si="100"/>
        <v>53657</v>
      </c>
      <c r="F412" s="14">
        <f>SUM(F413:F415)/2</f>
        <v>48.734999999999999</v>
      </c>
      <c r="G412" s="10"/>
    </row>
    <row r="413" spans="1:7" ht="15.6" hidden="1" outlineLevel="2" x14ac:dyDescent="0.6">
      <c r="A413" s="25" t="s">
        <v>89</v>
      </c>
      <c r="B413" s="6">
        <v>13</v>
      </c>
      <c r="C413">
        <v>7</v>
      </c>
      <c r="D413" s="6">
        <v>867</v>
      </c>
      <c r="E413" s="6">
        <v>50736</v>
      </c>
      <c r="F413">
        <v>58.52</v>
      </c>
      <c r="G413" s="3"/>
    </row>
    <row r="414" spans="1:7" ht="15.6" hidden="1" outlineLevel="2" x14ac:dyDescent="0.6">
      <c r="A414" s="25" t="s">
        <v>91</v>
      </c>
      <c r="B414">
        <v>2</v>
      </c>
      <c r="C414">
        <v>2</v>
      </c>
      <c r="D414">
        <v>75</v>
      </c>
      <c r="E414">
        <v>2921</v>
      </c>
      <c r="F414">
        <v>38.950000000000003</v>
      </c>
      <c r="G414" s="3"/>
    </row>
    <row r="415" spans="1:7" ht="15.6" hidden="1" outlineLevel="2" x14ac:dyDescent="0.6">
      <c r="A415" s="25" t="s">
        <v>92</v>
      </c>
      <c r="B415">
        <v>0</v>
      </c>
      <c r="C415">
        <v>0</v>
      </c>
      <c r="D415">
        <v>0</v>
      </c>
      <c r="E415">
        <v>0</v>
      </c>
      <c r="F415">
        <v>0</v>
      </c>
      <c r="G415" s="3"/>
    </row>
    <row r="416" spans="1:7" ht="15.6" hidden="1" outlineLevel="2" x14ac:dyDescent="0.6">
      <c r="A416" s="25" t="s">
        <v>94</v>
      </c>
      <c r="B416" s="26"/>
      <c r="C416" s="26"/>
      <c r="D416" s="26"/>
      <c r="E416" s="26"/>
      <c r="F416" s="26"/>
      <c r="G416" s="3"/>
    </row>
    <row r="417" spans="1:7" ht="15.6" hidden="1" outlineLevel="2" x14ac:dyDescent="0.6">
      <c r="A417" s="25" t="s">
        <v>93</v>
      </c>
      <c r="B417" s="26"/>
      <c r="C417" s="26"/>
      <c r="D417" s="26"/>
      <c r="E417" s="26"/>
      <c r="F417" s="26"/>
      <c r="G417" s="3"/>
    </row>
    <row r="418" spans="1:7" s="22" customFormat="1" ht="15.6" outlineLevel="1" collapsed="1" x14ac:dyDescent="0.6">
      <c r="A418" s="28" t="s">
        <v>65</v>
      </c>
      <c r="B418" s="14">
        <f t="shared" ref="B418:E418" si="101">B419+B420+B421+B422+B423</f>
        <v>0</v>
      </c>
      <c r="C418" s="14">
        <f t="shared" si="101"/>
        <v>0</v>
      </c>
      <c r="D418" s="14">
        <f t="shared" si="101"/>
        <v>0</v>
      </c>
      <c r="E418" s="14">
        <f t="shared" si="101"/>
        <v>0</v>
      </c>
      <c r="F418" s="12">
        <f>SUM(F419:F423)/5</f>
        <v>0</v>
      </c>
      <c r="G418" s="23"/>
    </row>
    <row r="419" spans="1:7" ht="15.6" hidden="1" outlineLevel="2" x14ac:dyDescent="0.6">
      <c r="A419" s="25" t="s">
        <v>89</v>
      </c>
      <c r="B419" s="6">
        <v>0</v>
      </c>
      <c r="C419">
        <v>0</v>
      </c>
      <c r="D419" s="6">
        <v>0</v>
      </c>
      <c r="E419" s="6">
        <v>0</v>
      </c>
      <c r="F419">
        <v>0</v>
      </c>
      <c r="G419" s="3"/>
    </row>
    <row r="420" spans="1:7" ht="15.6" hidden="1" outlineLevel="2" x14ac:dyDescent="0.6">
      <c r="A420" s="25" t="s">
        <v>91</v>
      </c>
      <c r="B420">
        <v>0</v>
      </c>
      <c r="C420">
        <v>0</v>
      </c>
      <c r="D420">
        <v>0</v>
      </c>
      <c r="E420">
        <v>0</v>
      </c>
      <c r="F420">
        <v>0</v>
      </c>
      <c r="G420" s="3"/>
    </row>
    <row r="421" spans="1:7" ht="15.6" hidden="1" outlineLevel="2" x14ac:dyDescent="0.6">
      <c r="A421" s="25" t="s">
        <v>92</v>
      </c>
      <c r="B421">
        <v>0</v>
      </c>
      <c r="C421">
        <v>0</v>
      </c>
      <c r="D421">
        <v>0</v>
      </c>
      <c r="E421">
        <v>0</v>
      </c>
      <c r="F421">
        <v>0</v>
      </c>
      <c r="G421" s="3"/>
    </row>
    <row r="422" spans="1:7" ht="15.6" hidden="1" outlineLevel="2" x14ac:dyDescent="0.6">
      <c r="A422" s="25" t="s">
        <v>94</v>
      </c>
      <c r="B422" s="26"/>
      <c r="C422" s="26"/>
      <c r="D422" s="26"/>
      <c r="E422" s="26"/>
      <c r="F422" s="26"/>
      <c r="G422" s="3"/>
    </row>
    <row r="423" spans="1:7" ht="15.6" hidden="1" outlineLevel="2" x14ac:dyDescent="0.6">
      <c r="A423" s="25" t="s">
        <v>93</v>
      </c>
      <c r="B423" s="26"/>
      <c r="C423" s="26"/>
      <c r="D423" s="26"/>
      <c r="E423" s="26"/>
      <c r="F423" s="26"/>
      <c r="G423" s="3"/>
    </row>
    <row r="424" spans="1:7" s="22" customFormat="1" ht="15.6" outlineLevel="1" collapsed="1" x14ac:dyDescent="0.6">
      <c r="A424" s="28" t="s">
        <v>66</v>
      </c>
      <c r="B424" s="14">
        <f t="shared" ref="B424:E424" si="102">B425+B426+B427+B428+B429</f>
        <v>5</v>
      </c>
      <c r="C424" s="14">
        <f t="shared" si="102"/>
        <v>4</v>
      </c>
      <c r="D424" s="14">
        <f t="shared" si="102"/>
        <v>435</v>
      </c>
      <c r="E424" s="14">
        <f t="shared" si="102"/>
        <v>14596</v>
      </c>
      <c r="F424" s="14">
        <f>SUM(F425:F427)/2</f>
        <v>34.21</v>
      </c>
      <c r="G424" s="10"/>
    </row>
    <row r="425" spans="1:7" ht="15.6" hidden="1" outlineLevel="2" x14ac:dyDescent="0.6">
      <c r="A425" s="25" t="s">
        <v>89</v>
      </c>
      <c r="B425" s="6">
        <v>4</v>
      </c>
      <c r="C425">
        <v>4</v>
      </c>
      <c r="D425" s="6">
        <v>346</v>
      </c>
      <c r="E425" s="6">
        <v>11452</v>
      </c>
      <c r="F425">
        <v>33.1</v>
      </c>
      <c r="G425" s="3"/>
    </row>
    <row r="426" spans="1:7" ht="15.6" hidden="1" outlineLevel="2" x14ac:dyDescent="0.6">
      <c r="A426" s="25" t="s">
        <v>91</v>
      </c>
      <c r="B426">
        <v>1</v>
      </c>
      <c r="C426">
        <v>0</v>
      </c>
      <c r="D426">
        <v>89</v>
      </c>
      <c r="E426">
        <v>3144</v>
      </c>
      <c r="F426">
        <v>35.32</v>
      </c>
      <c r="G426" s="3"/>
    </row>
    <row r="427" spans="1:7" ht="15.6" hidden="1" outlineLevel="2" x14ac:dyDescent="0.6">
      <c r="A427" s="25" t="s">
        <v>92</v>
      </c>
      <c r="B427">
        <v>0</v>
      </c>
      <c r="C427">
        <v>0</v>
      </c>
      <c r="D427">
        <v>0</v>
      </c>
      <c r="E427">
        <v>0</v>
      </c>
      <c r="F427">
        <v>0</v>
      </c>
      <c r="G427" s="3"/>
    </row>
    <row r="428" spans="1:7" ht="15.6" hidden="1" outlineLevel="2" x14ac:dyDescent="0.6">
      <c r="A428" s="25" t="s">
        <v>94</v>
      </c>
      <c r="B428" s="26"/>
      <c r="C428" s="26"/>
      <c r="D428" s="26"/>
      <c r="E428" s="26"/>
      <c r="F428" s="26"/>
      <c r="G428" s="3"/>
    </row>
    <row r="429" spans="1:7" ht="15.6" hidden="1" outlineLevel="2" x14ac:dyDescent="0.6">
      <c r="A429" s="25" t="s">
        <v>93</v>
      </c>
      <c r="B429" s="26"/>
      <c r="C429" s="26"/>
      <c r="D429" s="26"/>
      <c r="E429" s="26"/>
      <c r="F429" s="26"/>
      <c r="G429" s="3"/>
    </row>
    <row r="430" spans="1:7" s="22" customFormat="1" ht="15.6" outlineLevel="1" collapsed="1" x14ac:dyDescent="0.6">
      <c r="A430" s="28" t="s">
        <v>67</v>
      </c>
      <c r="B430" s="14">
        <f t="shared" ref="B430:E430" si="103">B431+B432+B433+B434+B435</f>
        <v>837</v>
      </c>
      <c r="C430" s="14">
        <f t="shared" si="103"/>
        <v>627</v>
      </c>
      <c r="D430" s="14">
        <f t="shared" si="103"/>
        <v>35172</v>
      </c>
      <c r="E430" s="14">
        <f t="shared" si="103"/>
        <v>2019134</v>
      </c>
      <c r="F430" s="14">
        <f>SUM(F431:F433)/3</f>
        <v>49.113333333333337</v>
      </c>
      <c r="G430" s="10"/>
    </row>
    <row r="431" spans="1:7" ht="15.6" hidden="1" outlineLevel="2" x14ac:dyDescent="0.6">
      <c r="A431" s="25" t="s">
        <v>89</v>
      </c>
      <c r="B431" s="6">
        <v>718</v>
      </c>
      <c r="C431">
        <v>514</v>
      </c>
      <c r="D431" s="6">
        <v>30841</v>
      </c>
      <c r="E431" s="6">
        <v>1870477</v>
      </c>
      <c r="F431">
        <v>60.65</v>
      </c>
      <c r="G431" s="3"/>
    </row>
    <row r="432" spans="1:7" ht="15.6" hidden="1" outlineLevel="2" x14ac:dyDescent="0.6">
      <c r="A432" s="25" t="s">
        <v>91</v>
      </c>
      <c r="B432">
        <v>87</v>
      </c>
      <c r="C432">
        <v>83</v>
      </c>
      <c r="D432">
        <v>4042</v>
      </c>
      <c r="E432">
        <v>133124</v>
      </c>
      <c r="F432">
        <v>32.94</v>
      </c>
      <c r="G432" s="3"/>
    </row>
    <row r="433" spans="1:7" ht="15.6" hidden="1" outlineLevel="2" x14ac:dyDescent="0.6">
      <c r="A433" s="25" t="s">
        <v>92</v>
      </c>
      <c r="B433">
        <v>32</v>
      </c>
      <c r="C433">
        <v>30</v>
      </c>
      <c r="D433">
        <v>289</v>
      </c>
      <c r="E433">
        <v>15533</v>
      </c>
      <c r="F433">
        <v>53.75</v>
      </c>
      <c r="G433" s="3"/>
    </row>
    <row r="434" spans="1:7" ht="15.6" hidden="1" outlineLevel="2" x14ac:dyDescent="0.6">
      <c r="A434" s="25" t="s">
        <v>94</v>
      </c>
      <c r="B434" s="26"/>
      <c r="C434" s="26"/>
      <c r="D434" s="26"/>
      <c r="E434" s="26"/>
      <c r="F434" s="26"/>
      <c r="G434" s="3"/>
    </row>
    <row r="435" spans="1:7" ht="15.6" hidden="1" outlineLevel="2" x14ac:dyDescent="0.6">
      <c r="A435" s="25" t="s">
        <v>93</v>
      </c>
      <c r="B435" s="26"/>
      <c r="C435" s="26"/>
      <c r="D435" s="26"/>
      <c r="E435" s="26"/>
      <c r="F435" s="26"/>
      <c r="G435" s="3"/>
    </row>
    <row r="436" spans="1:7" s="22" customFormat="1" ht="15.6" outlineLevel="1" collapsed="1" x14ac:dyDescent="0.6">
      <c r="A436" s="28" t="s">
        <v>68</v>
      </c>
      <c r="B436" s="14">
        <f t="shared" ref="B436:E436" si="104">B437+B438+B439+B440+B441</f>
        <v>45</v>
      </c>
      <c r="C436" s="14">
        <f t="shared" si="104"/>
        <v>35</v>
      </c>
      <c r="D436" s="14">
        <f t="shared" si="104"/>
        <v>2603</v>
      </c>
      <c r="E436" s="14">
        <f t="shared" si="104"/>
        <v>149259</v>
      </c>
      <c r="F436" s="14">
        <f>SUM(F437:F439)/3</f>
        <v>31.78</v>
      </c>
      <c r="G436" s="10"/>
    </row>
    <row r="437" spans="1:7" ht="15.6" hidden="1" outlineLevel="2" x14ac:dyDescent="0.6">
      <c r="A437" s="25" t="s">
        <v>89</v>
      </c>
      <c r="B437" s="6">
        <v>40</v>
      </c>
      <c r="C437">
        <v>30</v>
      </c>
      <c r="D437" s="6">
        <v>2170</v>
      </c>
      <c r="E437" s="6">
        <v>134890</v>
      </c>
      <c r="F437">
        <v>62.16</v>
      </c>
      <c r="G437" s="3"/>
    </row>
    <row r="438" spans="1:7" ht="15.6" hidden="1" outlineLevel="2" x14ac:dyDescent="0.6">
      <c r="A438" s="25" t="s">
        <v>91</v>
      </c>
      <c r="B438">
        <v>5</v>
      </c>
      <c r="C438">
        <v>5</v>
      </c>
      <c r="D438">
        <v>433</v>
      </c>
      <c r="E438">
        <v>14369</v>
      </c>
      <c r="F438">
        <v>33.18</v>
      </c>
      <c r="G438" s="3"/>
    </row>
    <row r="439" spans="1:7" ht="15.6" hidden="1" outlineLevel="2" x14ac:dyDescent="0.6">
      <c r="A439" s="25" t="s">
        <v>92</v>
      </c>
      <c r="B439">
        <v>0</v>
      </c>
      <c r="C439">
        <v>0</v>
      </c>
      <c r="D439">
        <v>0</v>
      </c>
      <c r="E439">
        <v>0</v>
      </c>
      <c r="F439">
        <v>0</v>
      </c>
      <c r="G439" s="3"/>
    </row>
    <row r="440" spans="1:7" ht="15.6" hidden="1" outlineLevel="2" x14ac:dyDescent="0.6">
      <c r="A440" s="25" t="s">
        <v>94</v>
      </c>
      <c r="B440" s="26"/>
      <c r="C440" s="26"/>
      <c r="D440" s="26"/>
      <c r="E440" s="26"/>
      <c r="F440" s="26"/>
      <c r="G440" s="3"/>
    </row>
    <row r="441" spans="1:7" ht="15.6" hidden="1" outlineLevel="2" x14ac:dyDescent="0.6">
      <c r="A441" s="25" t="s">
        <v>93</v>
      </c>
      <c r="B441" s="26"/>
      <c r="C441" s="26"/>
      <c r="D441" s="26"/>
      <c r="E441" s="26"/>
      <c r="F441" s="26"/>
      <c r="G441" s="3"/>
    </row>
    <row r="442" spans="1:7" s="22" customFormat="1" ht="15.6" outlineLevel="1" collapsed="1" x14ac:dyDescent="0.6">
      <c r="A442" s="28" t="s">
        <v>69</v>
      </c>
      <c r="B442" s="14">
        <f t="shared" ref="B442:E442" si="105">B443+B444+B445+B446+B447</f>
        <v>73</v>
      </c>
      <c r="C442" s="14">
        <f t="shared" si="105"/>
        <v>44</v>
      </c>
      <c r="D442" s="14">
        <f t="shared" si="105"/>
        <v>4290</v>
      </c>
      <c r="E442" s="14">
        <f t="shared" si="105"/>
        <v>227754</v>
      </c>
      <c r="F442" s="14">
        <f>SUM(F443:F445)/3</f>
        <v>46.646666666666668</v>
      </c>
      <c r="G442" s="10"/>
    </row>
    <row r="443" spans="1:7" ht="15.6" hidden="1" outlineLevel="2" x14ac:dyDescent="0.6">
      <c r="A443" s="25" t="s">
        <v>89</v>
      </c>
      <c r="B443" s="6">
        <v>67</v>
      </c>
      <c r="C443">
        <v>38</v>
      </c>
      <c r="D443" s="6">
        <v>4083</v>
      </c>
      <c r="E443" s="6">
        <v>218704</v>
      </c>
      <c r="F443">
        <v>53.56</v>
      </c>
      <c r="G443" s="3"/>
    </row>
    <row r="444" spans="1:7" ht="15.6" hidden="1" outlineLevel="2" x14ac:dyDescent="0.6">
      <c r="A444" s="25" t="s">
        <v>91</v>
      </c>
      <c r="B444">
        <v>4</v>
      </c>
      <c r="C444">
        <v>4</v>
      </c>
      <c r="D444">
        <v>189</v>
      </c>
      <c r="E444">
        <v>8284</v>
      </c>
      <c r="F444">
        <v>43.83</v>
      </c>
      <c r="G444" s="3"/>
    </row>
    <row r="445" spans="1:7" ht="15.6" hidden="1" outlineLevel="2" x14ac:dyDescent="0.6">
      <c r="A445" s="25" t="s">
        <v>92</v>
      </c>
      <c r="B445">
        <v>2</v>
      </c>
      <c r="C445">
        <v>2</v>
      </c>
      <c r="D445">
        <v>18</v>
      </c>
      <c r="E445">
        <v>766</v>
      </c>
      <c r="F445">
        <v>42.55</v>
      </c>
      <c r="G445" s="3"/>
    </row>
    <row r="446" spans="1:7" ht="15.6" hidden="1" outlineLevel="2" x14ac:dyDescent="0.6">
      <c r="A446" s="25" t="s">
        <v>94</v>
      </c>
      <c r="B446" s="26"/>
      <c r="C446" s="26"/>
      <c r="D446" s="26"/>
      <c r="E446" s="26"/>
      <c r="F446" s="26"/>
      <c r="G446" s="3"/>
    </row>
    <row r="447" spans="1:7" ht="15.6" hidden="1" outlineLevel="2" x14ac:dyDescent="0.6">
      <c r="A447" s="25" t="s">
        <v>93</v>
      </c>
      <c r="B447" s="26"/>
      <c r="C447" s="26"/>
      <c r="D447" s="26"/>
      <c r="E447" s="26"/>
      <c r="F447" s="26"/>
      <c r="G447" s="3"/>
    </row>
    <row r="448" spans="1:7" s="22" customFormat="1" ht="15.6" outlineLevel="1" collapsed="1" x14ac:dyDescent="0.6">
      <c r="A448" s="28" t="s">
        <v>70</v>
      </c>
      <c r="B448" s="14">
        <f t="shared" ref="B448:E448" si="106">B449+B450+B451+B452+B453</f>
        <v>238</v>
      </c>
      <c r="C448" s="14">
        <f t="shared" si="106"/>
        <v>155</v>
      </c>
      <c r="D448" s="14">
        <f t="shared" si="106"/>
        <v>15648</v>
      </c>
      <c r="E448" s="14">
        <f t="shared" si="106"/>
        <v>949635</v>
      </c>
      <c r="F448" s="14">
        <f>SUM(F449:F451)/3</f>
        <v>54.163333333333334</v>
      </c>
      <c r="G448" s="10"/>
    </row>
    <row r="449" spans="1:7" ht="15.6" hidden="1" outlineLevel="2" x14ac:dyDescent="0.6">
      <c r="A449" s="25" t="s">
        <v>89</v>
      </c>
      <c r="B449" s="6">
        <v>209</v>
      </c>
      <c r="C449">
        <v>128</v>
      </c>
      <c r="D449" s="6">
        <v>14387</v>
      </c>
      <c r="E449" s="6">
        <v>903480</v>
      </c>
      <c r="F449">
        <v>62.8</v>
      </c>
      <c r="G449" s="3"/>
    </row>
    <row r="450" spans="1:7" ht="15.6" hidden="1" outlineLevel="2" x14ac:dyDescent="0.6">
      <c r="A450" s="25" t="s">
        <v>91</v>
      </c>
      <c r="B450">
        <v>22</v>
      </c>
      <c r="C450">
        <v>21</v>
      </c>
      <c r="D450">
        <v>1204</v>
      </c>
      <c r="E450">
        <v>42484</v>
      </c>
      <c r="F450">
        <v>35.29</v>
      </c>
      <c r="G450" s="3"/>
    </row>
    <row r="451" spans="1:7" ht="15.6" hidden="1" outlineLevel="2" x14ac:dyDescent="0.6">
      <c r="A451" s="25" t="s">
        <v>92</v>
      </c>
      <c r="B451">
        <v>7</v>
      </c>
      <c r="C451">
        <v>6</v>
      </c>
      <c r="D451">
        <v>57</v>
      </c>
      <c r="E451">
        <v>3671</v>
      </c>
      <c r="F451">
        <v>64.400000000000006</v>
      </c>
      <c r="G451" s="3"/>
    </row>
    <row r="452" spans="1:7" ht="15.6" hidden="1" outlineLevel="2" x14ac:dyDescent="0.6">
      <c r="A452" s="25" t="s">
        <v>94</v>
      </c>
      <c r="B452" s="26"/>
      <c r="C452" s="26"/>
      <c r="D452" s="26"/>
      <c r="E452" s="26"/>
      <c r="F452" s="26"/>
      <c r="G452" s="3"/>
    </row>
    <row r="453" spans="1:7" ht="15.6" hidden="1" outlineLevel="2" x14ac:dyDescent="0.6">
      <c r="A453" s="25" t="s">
        <v>93</v>
      </c>
      <c r="B453" s="26"/>
      <c r="C453" s="26"/>
      <c r="D453" s="26"/>
      <c r="E453" s="26"/>
      <c r="F453" s="26"/>
      <c r="G453" s="3"/>
    </row>
    <row r="454" spans="1:7" s="22" customFormat="1" ht="15.6" outlineLevel="1" collapsed="1" x14ac:dyDescent="0.6">
      <c r="A454" s="28" t="s">
        <v>71</v>
      </c>
      <c r="B454" s="14">
        <f t="shared" ref="B454:E454" si="107">B455+B456+B457+B458+B459</f>
        <v>1</v>
      </c>
      <c r="C454" s="14">
        <f t="shared" si="107"/>
        <v>0</v>
      </c>
      <c r="D454" s="14">
        <f t="shared" si="107"/>
        <v>50</v>
      </c>
      <c r="E454" s="14">
        <f t="shared" si="107"/>
        <v>1672</v>
      </c>
      <c r="F454" s="14">
        <f>SUM(F455:F457)/1</f>
        <v>33.43</v>
      </c>
      <c r="G454" s="23"/>
    </row>
    <row r="455" spans="1:7" ht="15.6" hidden="1" outlineLevel="2" x14ac:dyDescent="0.6">
      <c r="A455" s="25" t="s">
        <v>89</v>
      </c>
      <c r="B455" s="6">
        <v>1</v>
      </c>
      <c r="C455">
        <v>0</v>
      </c>
      <c r="D455" s="6">
        <v>50</v>
      </c>
      <c r="E455" s="6">
        <v>1672</v>
      </c>
      <c r="F455">
        <v>33.43</v>
      </c>
      <c r="G455" s="3"/>
    </row>
    <row r="456" spans="1:7" ht="15.6" hidden="1" outlineLevel="2" x14ac:dyDescent="0.6">
      <c r="A456" s="25" t="s">
        <v>91</v>
      </c>
      <c r="B456">
        <v>0</v>
      </c>
      <c r="C456">
        <v>0</v>
      </c>
      <c r="D456">
        <v>0</v>
      </c>
      <c r="E456">
        <v>0</v>
      </c>
      <c r="F456">
        <v>0</v>
      </c>
      <c r="G456" s="3"/>
    </row>
    <row r="457" spans="1:7" ht="15.6" hidden="1" outlineLevel="2" x14ac:dyDescent="0.6">
      <c r="A457" s="25" t="s">
        <v>92</v>
      </c>
      <c r="B457">
        <v>0</v>
      </c>
      <c r="C457">
        <v>0</v>
      </c>
      <c r="D457">
        <v>0</v>
      </c>
      <c r="E457">
        <v>0</v>
      </c>
      <c r="F457">
        <v>0</v>
      </c>
      <c r="G457" s="3"/>
    </row>
    <row r="458" spans="1:7" ht="15.6" hidden="1" outlineLevel="2" x14ac:dyDescent="0.6">
      <c r="A458" s="25" t="s">
        <v>94</v>
      </c>
      <c r="B458" s="26"/>
      <c r="C458" s="26"/>
      <c r="D458" s="26"/>
      <c r="E458" s="26"/>
      <c r="F458" s="26"/>
      <c r="G458" s="3"/>
    </row>
    <row r="459" spans="1:7" ht="15.6" hidden="1" outlineLevel="2" x14ac:dyDescent="0.6">
      <c r="A459" s="25" t="s">
        <v>93</v>
      </c>
      <c r="B459" s="26"/>
      <c r="C459" s="26"/>
      <c r="D459" s="26"/>
      <c r="E459" s="26"/>
      <c r="F459" s="26"/>
      <c r="G459" s="3"/>
    </row>
    <row r="460" spans="1:7" s="22" customFormat="1" ht="15.6" outlineLevel="1" collapsed="1" x14ac:dyDescent="0.6">
      <c r="A460" s="28" t="s">
        <v>72</v>
      </c>
      <c r="B460" s="14">
        <f t="shared" ref="B460:E460" si="108">B461+B462+B463+B464+B465</f>
        <v>185</v>
      </c>
      <c r="C460" s="14">
        <f t="shared" si="108"/>
        <v>114</v>
      </c>
      <c r="D460" s="14">
        <f t="shared" si="108"/>
        <v>15631</v>
      </c>
      <c r="E460" s="14">
        <f t="shared" si="108"/>
        <v>652025</v>
      </c>
      <c r="F460" s="14">
        <f>SUM(F461:F463)/3</f>
        <v>36.866666666666667</v>
      </c>
      <c r="G460" s="10"/>
    </row>
    <row r="461" spans="1:7" ht="15.6" hidden="1" outlineLevel="2" x14ac:dyDescent="0.6">
      <c r="A461" s="25" t="s">
        <v>89</v>
      </c>
      <c r="B461" s="6">
        <v>162</v>
      </c>
      <c r="C461">
        <v>95</v>
      </c>
      <c r="D461" s="6">
        <v>14262</v>
      </c>
      <c r="E461" s="6">
        <v>607434</v>
      </c>
      <c r="F461">
        <v>42.59</v>
      </c>
      <c r="G461" s="3"/>
    </row>
    <row r="462" spans="1:7" ht="15.6" hidden="1" outlineLevel="2" x14ac:dyDescent="0.6">
      <c r="A462" s="25" t="s">
        <v>91</v>
      </c>
      <c r="B462">
        <v>18</v>
      </c>
      <c r="C462">
        <v>15</v>
      </c>
      <c r="D462">
        <v>1324</v>
      </c>
      <c r="E462">
        <v>42992</v>
      </c>
      <c r="F462">
        <v>32.47</v>
      </c>
      <c r="G462" s="3"/>
    </row>
    <row r="463" spans="1:7" ht="15.6" hidden="1" outlineLevel="2" x14ac:dyDescent="0.6">
      <c r="A463" s="25" t="s">
        <v>92</v>
      </c>
      <c r="B463">
        <v>5</v>
      </c>
      <c r="C463">
        <v>4</v>
      </c>
      <c r="D463">
        <v>45</v>
      </c>
      <c r="E463">
        <v>1599</v>
      </c>
      <c r="F463">
        <v>35.54</v>
      </c>
      <c r="G463" s="3"/>
    </row>
    <row r="464" spans="1:7" ht="15.6" hidden="1" outlineLevel="2" x14ac:dyDescent="0.6">
      <c r="A464" s="25" t="s">
        <v>94</v>
      </c>
      <c r="B464" s="26"/>
      <c r="C464" s="26"/>
      <c r="D464" s="26"/>
      <c r="E464" s="26"/>
      <c r="F464" s="26"/>
      <c r="G464" s="3"/>
    </row>
    <row r="465" spans="1:7" ht="15.6" hidden="1" outlineLevel="2" x14ac:dyDescent="0.6">
      <c r="A465" s="25" t="s">
        <v>93</v>
      </c>
      <c r="B465" s="26"/>
      <c r="C465" s="26"/>
      <c r="D465" s="26"/>
      <c r="E465" s="26"/>
      <c r="F465" s="26"/>
      <c r="G465" s="3"/>
    </row>
    <row r="466" spans="1:7" s="22" customFormat="1" ht="15.6" outlineLevel="1" collapsed="1" x14ac:dyDescent="0.6">
      <c r="A466" s="28" t="s">
        <v>73</v>
      </c>
      <c r="B466" s="14">
        <f t="shared" ref="B466:E466" si="109">B467+B468+B469+B470+B471</f>
        <v>4</v>
      </c>
      <c r="C466" s="14">
        <f t="shared" si="109"/>
        <v>4</v>
      </c>
      <c r="D466" s="14">
        <f t="shared" si="109"/>
        <v>291</v>
      </c>
      <c r="E466" s="14">
        <f t="shared" si="109"/>
        <v>17916</v>
      </c>
      <c r="F466" s="14">
        <f>SUM(F467:F469)/1</f>
        <v>61.57</v>
      </c>
      <c r="G466" s="23"/>
    </row>
    <row r="467" spans="1:7" ht="15.6" hidden="1" outlineLevel="2" x14ac:dyDescent="0.6">
      <c r="A467" s="25" t="s">
        <v>89</v>
      </c>
      <c r="B467" s="6">
        <v>4</v>
      </c>
      <c r="C467">
        <v>4</v>
      </c>
      <c r="D467" s="6">
        <v>291</v>
      </c>
      <c r="E467" s="6">
        <v>17916</v>
      </c>
      <c r="F467">
        <v>61.57</v>
      </c>
      <c r="G467" s="3"/>
    </row>
    <row r="468" spans="1:7" ht="15.6" hidden="1" outlineLevel="2" x14ac:dyDescent="0.6">
      <c r="A468" s="25" t="s">
        <v>91</v>
      </c>
      <c r="B468">
        <v>0</v>
      </c>
      <c r="C468">
        <v>0</v>
      </c>
      <c r="D468">
        <v>0</v>
      </c>
      <c r="E468">
        <v>0</v>
      </c>
      <c r="F468">
        <v>0</v>
      </c>
      <c r="G468" s="3"/>
    </row>
    <row r="469" spans="1:7" ht="15.6" hidden="1" outlineLevel="2" x14ac:dyDescent="0.6">
      <c r="A469" s="25" t="s">
        <v>92</v>
      </c>
      <c r="B469">
        <v>0</v>
      </c>
      <c r="C469">
        <v>0</v>
      </c>
      <c r="D469">
        <v>0</v>
      </c>
      <c r="E469">
        <v>0</v>
      </c>
      <c r="F469">
        <v>0</v>
      </c>
      <c r="G469" s="3"/>
    </row>
    <row r="470" spans="1:7" ht="15.6" hidden="1" outlineLevel="2" x14ac:dyDescent="0.6">
      <c r="A470" s="25" t="s">
        <v>94</v>
      </c>
      <c r="B470"/>
      <c r="C470"/>
      <c r="D470"/>
      <c r="E470"/>
      <c r="F470"/>
      <c r="G470" s="3"/>
    </row>
    <row r="471" spans="1:7" ht="15.6" hidden="1" outlineLevel="2" x14ac:dyDescent="0.6">
      <c r="A471" s="25" t="s">
        <v>93</v>
      </c>
      <c r="B471"/>
      <c r="C471"/>
      <c r="D471"/>
      <c r="E471"/>
      <c r="F471"/>
      <c r="G471" s="3"/>
    </row>
    <row r="472" spans="1:7" s="22" customFormat="1" ht="15.6" outlineLevel="1" collapsed="1" x14ac:dyDescent="0.6">
      <c r="A472" s="28" t="s">
        <v>74</v>
      </c>
      <c r="B472" s="14">
        <f t="shared" ref="B472:E472" si="110">B473+B474+B475+B476+B477</f>
        <v>9</v>
      </c>
      <c r="C472" s="14">
        <f t="shared" si="110"/>
        <v>7</v>
      </c>
      <c r="D472" s="14">
        <f t="shared" si="110"/>
        <v>703</v>
      </c>
      <c r="E472" s="14">
        <f t="shared" si="110"/>
        <v>31216</v>
      </c>
      <c r="F472" s="14">
        <f>SUM(F473:F475)/1</f>
        <v>59.93</v>
      </c>
      <c r="G472" s="10"/>
    </row>
    <row r="473" spans="1:7" ht="15.6" hidden="1" outlineLevel="2" x14ac:dyDescent="0.6">
      <c r="A473" s="25" t="s">
        <v>89</v>
      </c>
      <c r="B473" s="6">
        <v>8</v>
      </c>
      <c r="C473">
        <v>6</v>
      </c>
      <c r="D473" s="6">
        <v>668</v>
      </c>
      <c r="E473" s="6">
        <v>30728</v>
      </c>
      <c r="F473">
        <v>46</v>
      </c>
      <c r="G473" s="3"/>
    </row>
    <row r="474" spans="1:7" ht="15.6" hidden="1" outlineLevel="2" x14ac:dyDescent="0.6">
      <c r="A474" s="25" t="s">
        <v>91</v>
      </c>
      <c r="B474">
        <v>1</v>
      </c>
      <c r="C474">
        <v>1</v>
      </c>
      <c r="D474">
        <v>35</v>
      </c>
      <c r="E474">
        <v>488</v>
      </c>
      <c r="F474">
        <v>13.93</v>
      </c>
      <c r="G474" s="3"/>
    </row>
    <row r="475" spans="1:7" ht="15.6" hidden="1" outlineLevel="2" x14ac:dyDescent="0.6">
      <c r="A475" s="25" t="s">
        <v>92</v>
      </c>
      <c r="B475">
        <v>0</v>
      </c>
      <c r="C475">
        <v>0</v>
      </c>
      <c r="D475">
        <v>0</v>
      </c>
      <c r="E475">
        <v>0</v>
      </c>
      <c r="F475">
        <v>0</v>
      </c>
      <c r="G475" s="3"/>
    </row>
    <row r="476" spans="1:7" ht="15.6" hidden="1" outlineLevel="2" x14ac:dyDescent="0.6">
      <c r="A476" s="25" t="s">
        <v>94</v>
      </c>
      <c r="B476" s="26"/>
      <c r="C476" s="26"/>
      <c r="D476" s="26"/>
      <c r="E476" s="26"/>
      <c r="F476" s="26"/>
      <c r="G476" s="3"/>
    </row>
    <row r="477" spans="1:7" ht="15.6" hidden="1" outlineLevel="2" x14ac:dyDescent="0.6">
      <c r="A477" s="25" t="s">
        <v>93</v>
      </c>
      <c r="B477" s="26"/>
      <c r="C477" s="26"/>
      <c r="D477" s="26"/>
      <c r="E477" s="26"/>
      <c r="F477" s="26"/>
      <c r="G477" s="3"/>
    </row>
    <row r="478" spans="1:7" s="22" customFormat="1" ht="15.6" outlineLevel="1" collapsed="1" x14ac:dyDescent="0.6">
      <c r="A478" s="28" t="s">
        <v>75</v>
      </c>
      <c r="B478" s="14">
        <f t="shared" ref="B478:E478" si="111">B479+B480+B481+B482+B483</f>
        <v>43</v>
      </c>
      <c r="C478" s="14">
        <f t="shared" si="111"/>
        <v>36</v>
      </c>
      <c r="D478" s="14">
        <f t="shared" si="111"/>
        <v>1890</v>
      </c>
      <c r="E478" s="14">
        <f t="shared" si="111"/>
        <v>86972</v>
      </c>
      <c r="F478" s="14">
        <f>SUM(F479:F481)/3</f>
        <v>37.963333333333338</v>
      </c>
      <c r="G478" s="10"/>
    </row>
    <row r="479" spans="1:7" ht="15.6" hidden="1" outlineLevel="2" x14ac:dyDescent="0.6">
      <c r="A479" s="25" t="s">
        <v>89</v>
      </c>
      <c r="B479" s="6">
        <v>37</v>
      </c>
      <c r="C479">
        <v>29</v>
      </c>
      <c r="D479" s="6">
        <v>1585</v>
      </c>
      <c r="E479" s="6">
        <v>78438</v>
      </c>
      <c r="F479">
        <v>49.49</v>
      </c>
      <c r="G479" s="3"/>
    </row>
    <row r="480" spans="1:7" ht="15.6" hidden="1" outlineLevel="2" x14ac:dyDescent="0.6">
      <c r="A480" s="25" t="s">
        <v>91</v>
      </c>
      <c r="B480">
        <v>5</v>
      </c>
      <c r="C480">
        <v>6</v>
      </c>
      <c r="D480">
        <v>296</v>
      </c>
      <c r="E480">
        <v>8204</v>
      </c>
      <c r="F480">
        <v>27.72</v>
      </c>
      <c r="G480" s="3"/>
    </row>
    <row r="481" spans="1:7" ht="15.6" hidden="1" outlineLevel="2" x14ac:dyDescent="0.6">
      <c r="A481" s="25" t="s">
        <v>92</v>
      </c>
      <c r="B481">
        <v>1</v>
      </c>
      <c r="C481">
        <v>1</v>
      </c>
      <c r="D481">
        <v>9</v>
      </c>
      <c r="E481">
        <v>330</v>
      </c>
      <c r="F481">
        <v>36.68</v>
      </c>
      <c r="G481" s="3"/>
    </row>
    <row r="482" spans="1:7" ht="15.6" hidden="1" outlineLevel="2" x14ac:dyDescent="0.6">
      <c r="A482" s="25" t="s">
        <v>94</v>
      </c>
      <c r="B482" s="26"/>
      <c r="C482" s="26"/>
      <c r="D482" s="26"/>
      <c r="E482" s="26"/>
      <c r="F482" s="26"/>
      <c r="G482" s="3"/>
    </row>
    <row r="483" spans="1:7" ht="15.6" hidden="1" outlineLevel="2" x14ac:dyDescent="0.6">
      <c r="A483" s="25" t="s">
        <v>93</v>
      </c>
      <c r="B483" s="26"/>
      <c r="C483" s="26"/>
      <c r="D483" s="26"/>
      <c r="E483" s="26"/>
      <c r="F483" s="26"/>
      <c r="G483" s="3"/>
    </row>
    <row r="484" spans="1:7" s="22" customFormat="1" ht="15.6" outlineLevel="1" collapsed="1" x14ac:dyDescent="0.6">
      <c r="A484" s="28" t="s">
        <v>76</v>
      </c>
      <c r="B484" s="14">
        <f t="shared" ref="B484:E484" si="112">B485+B486+B487+B488+B489</f>
        <v>187</v>
      </c>
      <c r="C484" s="14">
        <f t="shared" si="112"/>
        <v>160</v>
      </c>
      <c r="D484" s="14">
        <f t="shared" si="112"/>
        <v>10630</v>
      </c>
      <c r="E484" s="14">
        <f t="shared" si="112"/>
        <v>628488</v>
      </c>
      <c r="F484" s="14">
        <f>SUM(F485:F487)/3</f>
        <v>41.493333333333332</v>
      </c>
      <c r="G484" s="10"/>
    </row>
    <row r="485" spans="1:7" ht="15.6" hidden="1" outlineLevel="2" x14ac:dyDescent="0.6">
      <c r="A485" s="25" t="s">
        <v>89</v>
      </c>
      <c r="B485" s="6">
        <v>171</v>
      </c>
      <c r="C485">
        <v>143</v>
      </c>
      <c r="D485" s="6">
        <v>10169</v>
      </c>
      <c r="E485" s="6">
        <v>613582</v>
      </c>
      <c r="F485">
        <v>60.34</v>
      </c>
      <c r="G485" s="3"/>
    </row>
    <row r="486" spans="1:7" ht="15.6" hidden="1" outlineLevel="2" x14ac:dyDescent="0.6">
      <c r="A486" s="25" t="s">
        <v>91</v>
      </c>
      <c r="B486">
        <v>10</v>
      </c>
      <c r="C486">
        <v>9</v>
      </c>
      <c r="D486">
        <v>392</v>
      </c>
      <c r="E486">
        <v>12719</v>
      </c>
      <c r="F486">
        <v>32.450000000000003</v>
      </c>
      <c r="G486" s="3"/>
    </row>
    <row r="487" spans="1:7" ht="15.6" hidden="1" outlineLevel="2" x14ac:dyDescent="0.6">
      <c r="A487" s="25" t="s">
        <v>92</v>
      </c>
      <c r="B487">
        <v>6</v>
      </c>
      <c r="C487">
        <v>8</v>
      </c>
      <c r="D487">
        <v>69</v>
      </c>
      <c r="E487">
        <v>2187</v>
      </c>
      <c r="F487">
        <v>31.69</v>
      </c>
      <c r="G487" s="3"/>
    </row>
    <row r="488" spans="1:7" ht="15.6" hidden="1" outlineLevel="2" x14ac:dyDescent="0.6">
      <c r="A488" s="25" t="s">
        <v>94</v>
      </c>
      <c r="B488" s="26"/>
      <c r="C488" s="26"/>
      <c r="D488" s="26"/>
      <c r="E488" s="26"/>
      <c r="F488" s="26"/>
      <c r="G488" s="3"/>
    </row>
    <row r="489" spans="1:7" ht="15.6" hidden="1" outlineLevel="2" x14ac:dyDescent="0.6">
      <c r="A489" s="25" t="s">
        <v>93</v>
      </c>
      <c r="B489" s="26"/>
      <c r="C489" s="26"/>
      <c r="D489" s="26"/>
      <c r="E489" s="26"/>
      <c r="F489" s="26"/>
      <c r="G489" s="3"/>
    </row>
    <row r="490" spans="1:7" s="22" customFormat="1" ht="15.6" outlineLevel="1" collapsed="1" x14ac:dyDescent="0.6">
      <c r="A490" s="28" t="s">
        <v>77</v>
      </c>
      <c r="B490" s="14">
        <f t="shared" ref="B490:E490" si="113">B491+B492+B493+B494+B495</f>
        <v>82</v>
      </c>
      <c r="C490" s="14">
        <f t="shared" si="113"/>
        <v>66</v>
      </c>
      <c r="D490" s="14">
        <f t="shared" si="113"/>
        <v>1331</v>
      </c>
      <c r="E490" s="14">
        <f t="shared" si="113"/>
        <v>73066</v>
      </c>
      <c r="F490" s="14">
        <f>SUM(F491:F493)/3</f>
        <v>44.74666666666667</v>
      </c>
      <c r="G490" s="10"/>
    </row>
    <row r="491" spans="1:7" ht="15.6" hidden="1" outlineLevel="2" x14ac:dyDescent="0.6">
      <c r="A491" s="25" t="s">
        <v>89</v>
      </c>
      <c r="B491" s="6">
        <v>76</v>
      </c>
      <c r="C491">
        <v>62</v>
      </c>
      <c r="D491" s="6">
        <v>1122</v>
      </c>
      <c r="E491" s="6">
        <v>66045</v>
      </c>
      <c r="F491">
        <v>58.86</v>
      </c>
      <c r="G491" s="3"/>
    </row>
    <row r="492" spans="1:7" ht="15.6" hidden="1" outlineLevel="2" x14ac:dyDescent="0.6">
      <c r="A492" s="25" t="s">
        <v>91</v>
      </c>
      <c r="B492">
        <v>3</v>
      </c>
      <c r="C492">
        <v>1</v>
      </c>
      <c r="D492">
        <v>186</v>
      </c>
      <c r="E492">
        <v>6033</v>
      </c>
      <c r="F492">
        <v>32.44</v>
      </c>
      <c r="G492" s="3"/>
    </row>
    <row r="493" spans="1:7" ht="15.6" hidden="1" outlineLevel="2" x14ac:dyDescent="0.6">
      <c r="A493" s="25" t="s">
        <v>92</v>
      </c>
      <c r="B493">
        <v>3</v>
      </c>
      <c r="C493">
        <v>3</v>
      </c>
      <c r="D493">
        <v>23</v>
      </c>
      <c r="E493">
        <v>988</v>
      </c>
      <c r="F493">
        <v>42.94</v>
      </c>
      <c r="G493" s="3"/>
    </row>
    <row r="494" spans="1:7" ht="15.6" hidden="1" outlineLevel="2" x14ac:dyDescent="0.6">
      <c r="A494" s="25" t="s">
        <v>94</v>
      </c>
      <c r="B494" s="26"/>
      <c r="C494" s="26"/>
      <c r="D494" s="26"/>
      <c r="E494" s="26"/>
      <c r="F494" s="26"/>
      <c r="G494" s="3"/>
    </row>
    <row r="495" spans="1:7" ht="15.6" hidden="1" outlineLevel="2" x14ac:dyDescent="0.6">
      <c r="A495" s="25" t="s">
        <v>93</v>
      </c>
      <c r="B495" s="26"/>
      <c r="C495" s="26"/>
      <c r="D495" s="26"/>
      <c r="E495" s="26"/>
      <c r="F495" s="26"/>
      <c r="G495" s="3"/>
    </row>
    <row r="496" spans="1:7" s="29" customFormat="1" ht="15.6" outlineLevel="1" collapsed="1" x14ac:dyDescent="0.6">
      <c r="A496" s="28" t="s">
        <v>78</v>
      </c>
      <c r="B496" s="14">
        <f t="shared" ref="B496:E496" si="114">B497+B498+B499+B500+B501</f>
        <v>36</v>
      </c>
      <c r="C496" s="14">
        <f t="shared" si="114"/>
        <v>33</v>
      </c>
      <c r="D496" s="14">
        <f t="shared" si="114"/>
        <v>305</v>
      </c>
      <c r="E496" s="14">
        <f t="shared" si="114"/>
        <v>19017</v>
      </c>
      <c r="F496" s="14">
        <f>SUM(F497:F499)/2</f>
        <v>89.375</v>
      </c>
    </row>
    <row r="497" spans="1:7" ht="15.6" hidden="1" outlineLevel="2" x14ac:dyDescent="0.6">
      <c r="A497" s="25" t="s">
        <v>89</v>
      </c>
      <c r="B497" s="6">
        <v>33</v>
      </c>
      <c r="C497">
        <v>30</v>
      </c>
      <c r="D497" s="6">
        <v>270</v>
      </c>
      <c r="E497" s="6">
        <v>16978</v>
      </c>
      <c r="F497">
        <v>62.88</v>
      </c>
      <c r="G497" s="3"/>
    </row>
    <row r="498" spans="1:7" ht="15.6" hidden="1" outlineLevel="2" x14ac:dyDescent="0.6">
      <c r="A498" s="25" t="s">
        <v>91</v>
      </c>
      <c r="B498">
        <v>1</v>
      </c>
      <c r="C498">
        <v>1</v>
      </c>
      <c r="D498">
        <v>17</v>
      </c>
      <c r="E498">
        <v>789</v>
      </c>
      <c r="F498">
        <v>46.41</v>
      </c>
      <c r="G498" s="3"/>
    </row>
    <row r="499" spans="1:7" ht="15.6" hidden="1" outlineLevel="2" x14ac:dyDescent="0.6">
      <c r="A499" s="25" t="s">
        <v>92</v>
      </c>
      <c r="B499">
        <v>2</v>
      </c>
      <c r="C499">
        <v>2</v>
      </c>
      <c r="D499">
        <v>18</v>
      </c>
      <c r="E499">
        <v>1250</v>
      </c>
      <c r="F499">
        <v>69.459999999999994</v>
      </c>
      <c r="G499" s="3"/>
    </row>
    <row r="500" spans="1:7" ht="15.6" hidden="1" outlineLevel="2" x14ac:dyDescent="0.6">
      <c r="A500" s="25" t="s">
        <v>94</v>
      </c>
      <c r="B500" s="26"/>
      <c r="C500" s="26"/>
      <c r="D500" s="26"/>
      <c r="E500" s="26"/>
      <c r="F500" s="26"/>
      <c r="G500" s="3"/>
    </row>
    <row r="501" spans="1:7" ht="15.6" hidden="1" outlineLevel="2" x14ac:dyDescent="0.6">
      <c r="A501" s="25" t="s">
        <v>93</v>
      </c>
      <c r="B501" s="26"/>
      <c r="C501" s="26"/>
      <c r="D501" s="26"/>
      <c r="E501" s="26"/>
      <c r="F501" s="26"/>
      <c r="G501" s="3"/>
    </row>
    <row r="502" spans="1:7" s="22" customFormat="1" ht="15.6" outlineLevel="1" collapsed="1" x14ac:dyDescent="0.6">
      <c r="A502" s="28" t="s">
        <v>79</v>
      </c>
      <c r="B502" s="14">
        <f t="shared" ref="B502:E502" si="115">B503+B504+B505+B506+B507</f>
        <v>81</v>
      </c>
      <c r="C502" s="14">
        <f t="shared" si="115"/>
        <v>45</v>
      </c>
      <c r="D502" s="14">
        <f t="shared" si="115"/>
        <v>4466</v>
      </c>
      <c r="E502" s="14">
        <f t="shared" si="115"/>
        <v>260751</v>
      </c>
      <c r="F502" s="14">
        <f>SUM(F503:F505)/3</f>
        <v>64.096666666666664</v>
      </c>
      <c r="G502" s="10"/>
    </row>
    <row r="503" spans="1:7" ht="15.6" hidden="1" outlineLevel="2" x14ac:dyDescent="0.6">
      <c r="A503" s="25" t="s">
        <v>89</v>
      </c>
      <c r="B503" s="6">
        <v>78</v>
      </c>
      <c r="C503">
        <v>42</v>
      </c>
      <c r="D503" s="6">
        <v>4324</v>
      </c>
      <c r="E503" s="6">
        <v>255108</v>
      </c>
      <c r="F503">
        <v>59</v>
      </c>
      <c r="G503" s="3"/>
    </row>
    <row r="504" spans="1:7" ht="15.6" hidden="1" outlineLevel="2" x14ac:dyDescent="0.6">
      <c r="A504" s="25" t="s">
        <v>91</v>
      </c>
      <c r="B504">
        <v>2</v>
      </c>
      <c r="C504">
        <v>2</v>
      </c>
      <c r="D504">
        <v>133</v>
      </c>
      <c r="E504">
        <v>4766</v>
      </c>
      <c r="F504">
        <v>35.83</v>
      </c>
      <c r="G504" s="3"/>
    </row>
    <row r="505" spans="1:7" ht="15.6" hidden="1" outlineLevel="2" x14ac:dyDescent="0.6">
      <c r="A505" s="25" t="s">
        <v>92</v>
      </c>
      <c r="B505">
        <v>1</v>
      </c>
      <c r="C505">
        <v>1</v>
      </c>
      <c r="D505">
        <v>9</v>
      </c>
      <c r="E505">
        <v>877</v>
      </c>
      <c r="F505">
        <v>97.46</v>
      </c>
      <c r="G505" s="3"/>
    </row>
    <row r="506" spans="1:7" ht="15.6" hidden="1" outlineLevel="2" x14ac:dyDescent="0.6">
      <c r="A506" s="25" t="s">
        <v>94</v>
      </c>
      <c r="B506" s="26"/>
      <c r="C506" s="26"/>
      <c r="D506" s="26"/>
      <c r="E506" s="26"/>
      <c r="F506" s="26"/>
      <c r="G506" s="3"/>
    </row>
    <row r="507" spans="1:7" ht="15.6" hidden="1" outlineLevel="2" x14ac:dyDescent="0.6">
      <c r="A507" s="25" t="s">
        <v>93</v>
      </c>
      <c r="B507" s="26"/>
      <c r="C507" s="26"/>
      <c r="D507" s="26"/>
      <c r="E507" s="26"/>
      <c r="F507" s="26"/>
      <c r="G507" s="3"/>
    </row>
    <row r="508" spans="1:7" s="22" customFormat="1" ht="15.6" outlineLevel="1" collapsed="1" x14ac:dyDescent="0.6">
      <c r="A508" s="28" t="s">
        <v>80</v>
      </c>
      <c r="B508" s="14">
        <f t="shared" ref="B508:E508" si="116">B509+B510+B511+B512+B513</f>
        <v>111</v>
      </c>
      <c r="C508" s="14">
        <f t="shared" si="116"/>
        <v>73</v>
      </c>
      <c r="D508" s="14">
        <f t="shared" si="116"/>
        <v>5377</v>
      </c>
      <c r="E508" s="14">
        <f t="shared" si="116"/>
        <v>319962</v>
      </c>
      <c r="F508" s="14">
        <f>SUM(F509:F511)/3</f>
        <v>47.240000000000009</v>
      </c>
      <c r="G508" s="10"/>
    </row>
    <row r="509" spans="1:7" ht="15.6" hidden="1" outlineLevel="2" x14ac:dyDescent="0.6">
      <c r="A509" s="25" t="s">
        <v>89</v>
      </c>
      <c r="B509" s="6">
        <v>102</v>
      </c>
      <c r="C509">
        <v>66</v>
      </c>
      <c r="D509" s="6">
        <v>5058</v>
      </c>
      <c r="E509" s="6">
        <v>309186</v>
      </c>
      <c r="F509">
        <v>61.13</v>
      </c>
      <c r="G509" s="3"/>
    </row>
    <row r="510" spans="1:7" ht="15.6" hidden="1" outlineLevel="2" x14ac:dyDescent="0.6">
      <c r="A510" s="25" t="s">
        <v>91</v>
      </c>
      <c r="B510">
        <v>7</v>
      </c>
      <c r="C510">
        <v>5</v>
      </c>
      <c r="D510">
        <v>301</v>
      </c>
      <c r="E510">
        <v>9918</v>
      </c>
      <c r="F510">
        <v>32.950000000000003</v>
      </c>
      <c r="G510" s="3"/>
    </row>
    <row r="511" spans="1:7" ht="15.6" hidden="1" outlineLevel="2" x14ac:dyDescent="0.6">
      <c r="A511" s="25" t="s">
        <v>92</v>
      </c>
      <c r="B511">
        <v>2</v>
      </c>
      <c r="C511">
        <v>2</v>
      </c>
      <c r="D511">
        <v>18</v>
      </c>
      <c r="E511">
        <v>858</v>
      </c>
      <c r="F511">
        <v>47.64</v>
      </c>
      <c r="G511" s="3"/>
    </row>
    <row r="512" spans="1:7" ht="15.6" hidden="1" outlineLevel="2" x14ac:dyDescent="0.6">
      <c r="A512" s="25" t="s">
        <v>94</v>
      </c>
      <c r="B512" s="26"/>
      <c r="C512" s="26"/>
      <c r="D512" s="26"/>
      <c r="E512" s="26"/>
      <c r="F512" s="26"/>
      <c r="G512" s="3"/>
    </row>
    <row r="513" spans="1:7" ht="15.6" hidden="1" outlineLevel="2" x14ac:dyDescent="0.6">
      <c r="A513" s="25" t="s">
        <v>93</v>
      </c>
      <c r="B513" s="26"/>
      <c r="C513" s="26"/>
      <c r="D513" s="26"/>
      <c r="E513" s="26"/>
      <c r="F513" s="26"/>
      <c r="G513" s="3"/>
    </row>
    <row r="514" spans="1:7" outlineLevel="1" collapsed="1" x14ac:dyDescent="0.55000000000000004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B6E38663587914A959346DFF2A232EE" ma:contentTypeVersion="19" ma:contentTypeDescription="Luo uusi asiakirja." ma:contentTypeScope="" ma:versionID="b33f8b18aa1aa716339099495b2debdd">
  <xsd:schema xmlns:xsd="http://www.w3.org/2001/XMLSchema" xmlns:xs="http://www.w3.org/2001/XMLSchema" xmlns:p="http://schemas.microsoft.com/office/2006/metadata/properties" xmlns:ns1="http://schemas.microsoft.com/sharepoint/v3" xmlns:ns2="a4eaef51-9f07-470c-97aa-e62c1e30f38c" xmlns:ns3="a6900304-094e-4a25-b026-3112694c5333" targetNamespace="http://schemas.microsoft.com/office/2006/metadata/properties" ma:root="true" ma:fieldsID="13b0d28cb55364e30f8be546c3df0548" ns1:_="" ns2:_="" ns3:_="">
    <xsd:import namespace="http://schemas.microsoft.com/sharepoint/v3"/>
    <xsd:import namespace="a4eaef51-9f07-470c-97aa-e62c1e30f38c"/>
    <xsd:import namespace="a6900304-094e-4a25-b026-3112694c53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Ajoituksen alkamispäivämäärä" ma:description="Ajoituksen alkamispäivämäärä on julkaisuominaisuuden luoma sivustosarake. Sillä määritetään päivämäärä ja kellonaika, jolloin vierailijat näkevät sivuston ensimmäisen kerran." ma:internalName="PublishingStartDate">
      <xsd:simpleType>
        <xsd:restriction base="dms:Unknown"/>
      </xsd:simpleType>
    </xsd:element>
    <xsd:element name="PublishingExpirationDate" ma:index="11" nillable="true" ma:displayName="Ajoituksen päättymispäivämäärä" ma:description="Ajoituksen päättymispäivämäärä on julkaisuominaisuuden luoma sivustosarake. Sillä määritetään päivämäärä ja kellonaika, jolloin vierailijat eivät enää näe tätä sivusto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aef51-9f07-470c-97aa-e62c1e30f3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f6c6613-3c74-4128-8951-2ecf90900809}" ma:internalName="TaxCatchAll" ma:showField="CatchAllData" ma:web="a4eaef51-9f07-470c-97aa-e62c1e30f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00304-094e-4a25-b026-3112694c5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uvien tunnisteet" ma:readOnly="false" ma:fieldId="{5cf76f15-5ced-4ddc-b409-7134ff3c332f}" ma:taxonomyMulti="true" ma:sspId="5c985cec-281b-4cb2-a9d5-030f79dde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a6900304-094e-4a25-b026-3112694c5333">
      <Terms xmlns="http://schemas.microsoft.com/office/infopath/2007/PartnerControls"/>
    </lcf76f155ced4ddcb4097134ff3c332f>
    <TaxCatchAll xmlns="a4eaef51-9f07-470c-97aa-e62c1e30f3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EBB8F4-E211-4058-84EB-2F2BA86D8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eaef51-9f07-470c-97aa-e62c1e30f38c"/>
    <ds:schemaRef ds:uri="a6900304-094e-4a25-b026-3112694c53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65D4B-1A23-49BB-A926-3F4F3A6A49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6900304-094e-4a25-b026-3112694c5333"/>
    <ds:schemaRef ds:uri="a4eaef51-9f07-470c-97aa-e62c1e30f38c"/>
  </ds:schemaRefs>
</ds:datastoreItem>
</file>

<file path=customXml/itemProps3.xml><?xml version="1.0" encoding="utf-8"?>
<ds:datastoreItem xmlns:ds="http://schemas.openxmlformats.org/officeDocument/2006/customXml" ds:itemID="{0FDA8A1F-DFD4-428B-A4F3-8E892BE9D2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2020-2025</vt:lpstr>
      <vt:lpstr>2024 diagnooseittain</vt:lpstr>
      <vt:lpstr>2023 diagnooseittain</vt:lpstr>
      <vt:lpstr>2022 diagnooseittain</vt:lpstr>
      <vt:lpstr>2021 diagnooseittain</vt:lpstr>
      <vt:lpstr>2020 diagnooseittain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Hyvönen</dc:creator>
  <cp:lastModifiedBy>Jaana Hyvönen</cp:lastModifiedBy>
  <dcterms:created xsi:type="dcterms:W3CDTF">2025-05-08T12:21:24Z</dcterms:created>
  <dcterms:modified xsi:type="dcterms:W3CDTF">2025-06-04T09:08:18Z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0x0101002B6E38663587914A959346DFF2A232EE</vt:lpwstr>
  </property>
  <property fmtid="{D5CDD505-2E9C-101B-9397-08002B2CF9AE}" pid="3" name="MediaServiceImageTags">
    <vt:lpwstr/>
  </property>
</Properties>
</file>